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0" yWindow="1520" windowWidth="2458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<sst xmlns="http://schemas.openxmlformats.org/spreadsheetml/2006/main" count="79" uniqueCount="54">
  <si>
    <t>Just downstream of construction job on bridge</t>
  </si>
  <si>
    <t>802 m upstream of confluence with Fountain Creek</t>
  </si>
  <si>
    <t xml:space="preserve">Just above confluence with main Sand Creek channel </t>
  </si>
  <si>
    <t>Location</t>
  </si>
  <si>
    <t>Altitiude</t>
  </si>
  <si>
    <t>Northing</t>
  </si>
  <si>
    <t>pH</t>
  </si>
  <si>
    <t>Conductivity</t>
  </si>
  <si>
    <t>DO</t>
  </si>
  <si>
    <t>Comments</t>
  </si>
  <si>
    <t>--</t>
  </si>
  <si>
    <t>Easting</t>
  </si>
  <si>
    <t>[F]</t>
  </si>
  <si>
    <t>[Cl]</t>
  </si>
  <si>
    <t>[NO2]</t>
  </si>
  <si>
    <t>[Br]</t>
  </si>
  <si>
    <t>[NO3]</t>
  </si>
  <si>
    <t>[PO4]</t>
  </si>
  <si>
    <t>[SO4]</t>
  </si>
  <si>
    <t>[Na]</t>
  </si>
  <si>
    <t>[NH4]</t>
  </si>
  <si>
    <t>[K]</t>
  </si>
  <si>
    <t>[Mg]</t>
  </si>
  <si>
    <t>[Ca]</t>
  </si>
  <si>
    <t>deg C</t>
  </si>
  <si>
    <t>Temp</t>
  </si>
  <si>
    <t>µS/cm</t>
  </si>
  <si>
    <t>SpecCond</t>
  </si>
  <si>
    <t>ppm</t>
  </si>
  <si>
    <t>Velocity</t>
  </si>
  <si>
    <t>m/s</t>
  </si>
  <si>
    <t>Thalweg Depth</t>
  </si>
  <si>
    <t>cm</t>
  </si>
  <si>
    <t>Average Depth</t>
  </si>
  <si>
    <t>Width</t>
  </si>
  <si>
    <t>Data Collected by: Matt Berrnard &amp; Alexis Johnson (WWTP - 460 m)</t>
  </si>
  <si>
    <t>Date: May 5, 2010</t>
  </si>
  <si>
    <t>Weather: Warm and Sunny</t>
  </si>
  <si>
    <t>Other data by Becca O'Brien, Nat Quinn &amp; Howard Drossman (DMV-Confluence)</t>
  </si>
  <si>
    <t>See gaging data at Sand Creek for comparison</t>
  </si>
  <si>
    <t>bold avge are estimated from thalweg depth</t>
  </si>
  <si>
    <t>Distance from WWTP (m)</t>
  </si>
  <si>
    <t>At the pipeline feeding directly from WWTP</t>
  </si>
  <si>
    <t>50 m downstream pipe</t>
  </si>
  <si>
    <t>100 m downstream pipe</t>
  </si>
  <si>
    <t>200 m downstream pipe</t>
  </si>
  <si>
    <t>400 m downstream pipe</t>
  </si>
  <si>
    <t>Stewart Ave. Bridge</t>
  </si>
  <si>
    <t xml:space="preserve">DMV </t>
  </si>
  <si>
    <t>Behind Wildflower Elementary School</t>
  </si>
  <si>
    <t>S. Academy Blvd Bridge (behind Jiffy Lube)</t>
  </si>
  <si>
    <t>E. Las Vegas St Bridge</t>
  </si>
  <si>
    <t>First bridge downstream of WWTP pipe</t>
  </si>
  <si>
    <t>125 m upstream of S. Powers Blvd Bridge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</si>
</sst>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9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sz val="10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4" fillId="0" borderId="0" xfId="0" applyFont="1" applyAlignment="1" quotePrefix="1">
      <alignment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9"/>
  <sheetViews>
    <sheetView tabSelected="1" workbookViewId="0" topLeftCell="A1">
      <pane xSplit="1" topLeftCell="B1" activePane="topRight" state="frozen"/>
      <selection pane="topLeft" activeCell="A1" sqref="A1"/>
      <selection pane="topRight" activeCell="AA17" sqref="AA17"/>
    </sheetView>
  </sheetViews>
  <sheetFormatPr defaultColWidth="20.57421875" defaultRowHeight="15"/>
  <cols>
    <col min="1" max="1" width="62.140625" style="0" bestFit="1" customWidth="1"/>
    <col min="2" max="2" width="20.140625" style="0" bestFit="1" customWidth="1"/>
    <col min="3" max="3" width="7.8515625" style="0" bestFit="1" customWidth="1"/>
    <col min="4" max="5" width="8.140625" style="0" bestFit="1" customWidth="1"/>
    <col min="6" max="6" width="5.140625" style="0" bestFit="1" customWidth="1"/>
    <col min="7" max="7" width="7.140625" style="0" bestFit="1" customWidth="1"/>
    <col min="8" max="8" width="10.8515625" style="0" bestFit="1" customWidth="1"/>
    <col min="9" max="9" width="8.8515625" style="0" bestFit="1" customWidth="1"/>
    <col min="10" max="10" width="5.140625" style="0" bestFit="1" customWidth="1"/>
    <col min="11" max="11" width="7.421875" style="0" bestFit="1" customWidth="1"/>
    <col min="12" max="12" width="12.7109375" style="0" bestFit="1" customWidth="1"/>
    <col min="13" max="13" width="6.00390625" style="0" bestFit="1" customWidth="1"/>
    <col min="14" max="14" width="12.7109375" style="0" bestFit="1" customWidth="1"/>
    <col min="15" max="15" width="4.7109375" style="0" bestFit="1" customWidth="1"/>
    <col min="16" max="16" width="6.7109375" style="0" bestFit="1" customWidth="1"/>
    <col min="17" max="17" width="6.8515625" style="0" bestFit="1" customWidth="1"/>
    <col min="18" max="18" width="5.00390625" style="0" bestFit="1" customWidth="1"/>
    <col min="19" max="20" width="6.8515625" style="0" bestFit="1" customWidth="1"/>
    <col min="21" max="21" width="6.7109375" style="0" bestFit="1" customWidth="1"/>
    <col min="22" max="23" width="7.7109375" style="0" bestFit="1" customWidth="1"/>
    <col min="24" max="25" width="6.421875" style="0" bestFit="1" customWidth="1"/>
    <col min="26" max="26" width="7.7109375" style="0" bestFit="1" customWidth="1"/>
    <col min="27" max="27" width="42.7109375" style="0" bestFit="1" customWidth="1"/>
  </cols>
  <sheetData>
    <row r="1" spans="1:27" s="5" customFormat="1" ht="13.5">
      <c r="A1" s="5" t="s">
        <v>3</v>
      </c>
      <c r="B1" s="5" t="s">
        <v>41</v>
      </c>
      <c r="C1" s="5" t="s">
        <v>4</v>
      </c>
      <c r="D1" s="5" t="s">
        <v>5</v>
      </c>
      <c r="E1" s="5" t="s">
        <v>11</v>
      </c>
      <c r="F1" s="5" t="s">
        <v>6</v>
      </c>
      <c r="G1" s="5" t="s">
        <v>25</v>
      </c>
      <c r="H1" s="5" t="s">
        <v>7</v>
      </c>
      <c r="I1" s="5" t="s">
        <v>27</v>
      </c>
      <c r="J1" s="5" t="s">
        <v>8</v>
      </c>
      <c r="K1" s="5" t="s">
        <v>29</v>
      </c>
      <c r="L1" s="5" t="s">
        <v>31</v>
      </c>
      <c r="M1" s="5" t="s">
        <v>34</v>
      </c>
      <c r="N1" s="5" t="s">
        <v>33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s="6" t="s">
        <v>18</v>
      </c>
      <c r="V1" s="6" t="s">
        <v>19</v>
      </c>
      <c r="W1" s="6" t="s">
        <v>20</v>
      </c>
      <c r="X1" s="6" t="s">
        <v>21</v>
      </c>
      <c r="Y1" s="6" t="s">
        <v>22</v>
      </c>
      <c r="Z1" s="6" t="s">
        <v>23</v>
      </c>
      <c r="AA1" s="5" t="s">
        <v>9</v>
      </c>
    </row>
    <row r="2" spans="7:26" s="5" customFormat="1" ht="13.5">
      <c r="G2" s="7" t="s">
        <v>24</v>
      </c>
      <c r="H2" s="7" t="s">
        <v>26</v>
      </c>
      <c r="I2" s="7" t="s">
        <v>26</v>
      </c>
      <c r="J2" s="7" t="s">
        <v>28</v>
      </c>
      <c r="K2" s="7" t="s">
        <v>30</v>
      </c>
      <c r="L2" s="7" t="s">
        <v>32</v>
      </c>
      <c r="M2" s="7" t="s">
        <v>32</v>
      </c>
      <c r="N2" s="7" t="s">
        <v>32</v>
      </c>
      <c r="O2" s="6" t="s">
        <v>28</v>
      </c>
      <c r="P2" s="6" t="s">
        <v>28</v>
      </c>
      <c r="Q2" s="6" t="s">
        <v>28</v>
      </c>
      <c r="R2" s="6" t="s">
        <v>28</v>
      </c>
      <c r="S2" s="6" t="s">
        <v>28</v>
      </c>
      <c r="T2" s="6" t="s">
        <v>28</v>
      </c>
      <c r="U2" s="6" t="s">
        <v>28</v>
      </c>
      <c r="V2" s="6" t="s">
        <v>28</v>
      </c>
      <c r="W2" s="6" t="s">
        <v>28</v>
      </c>
      <c r="X2" s="6" t="s">
        <v>28</v>
      </c>
      <c r="Y2" s="6" t="s">
        <v>28</v>
      </c>
      <c r="Z2" s="6" t="s">
        <v>28</v>
      </c>
    </row>
    <row r="3" spans="1:26" ht="13.5">
      <c r="A3" s="10" t="s">
        <v>42</v>
      </c>
      <c r="B3" s="4">
        <v>0</v>
      </c>
      <c r="C3">
        <v>6242</v>
      </c>
      <c r="D3">
        <v>525247</v>
      </c>
      <c r="E3">
        <v>4298522</v>
      </c>
      <c r="F3">
        <v>7.74</v>
      </c>
      <c r="G3">
        <v>14.3</v>
      </c>
      <c r="H3">
        <v>1180</v>
      </c>
      <c r="I3">
        <v>1440</v>
      </c>
      <c r="J3">
        <v>4.4</v>
      </c>
      <c r="K3" s="1"/>
      <c r="L3">
        <f>5.5*2.54</f>
        <v>13.97</v>
      </c>
      <c r="N3" s="5">
        <v>10.2</v>
      </c>
      <c r="O3" s="3">
        <v>0.8625984878888632</v>
      </c>
      <c r="P3" s="3">
        <v>149.18327124078408</v>
      </c>
      <c r="Q3" s="3">
        <v>0</v>
      </c>
      <c r="R3" s="3">
        <v>0</v>
      </c>
      <c r="S3" s="3">
        <v>0.20760230978838692</v>
      </c>
      <c r="T3" s="3">
        <v>13.706706719637843</v>
      </c>
      <c r="U3" s="3">
        <v>124.76995183067366</v>
      </c>
      <c r="V3" s="4">
        <v>168.01575083513384</v>
      </c>
      <c r="W3" s="4">
        <v>100.65023696405937</v>
      </c>
      <c r="X3" s="4">
        <v>26.841309929360513</v>
      </c>
      <c r="Y3" s="4">
        <v>7.294749750683377</v>
      </c>
      <c r="Z3" s="4">
        <v>50.86647051193177</v>
      </c>
    </row>
    <row r="4" spans="1:26" ht="13.5">
      <c r="A4" s="10" t="s">
        <v>43</v>
      </c>
      <c r="B4" s="4">
        <v>50</v>
      </c>
      <c r="C4" s="2" t="s">
        <v>10</v>
      </c>
      <c r="K4" s="1">
        <v>0.5791001096470464</v>
      </c>
      <c r="L4">
        <v>22.5</v>
      </c>
      <c r="M4">
        <f>180</f>
        <v>180</v>
      </c>
      <c r="N4" s="8">
        <f>(6.5+10+11.5+16+21+22.5+19.2+19)/8</f>
        <v>15.7125</v>
      </c>
      <c r="O4" s="3">
        <v>0.8644538382423022</v>
      </c>
      <c r="P4" s="3">
        <v>150.13497284765967</v>
      </c>
      <c r="Q4" s="3">
        <v>0.8100095294623989</v>
      </c>
      <c r="R4" s="3">
        <v>0</v>
      </c>
      <c r="S4" s="3">
        <v>0.2813880407308971</v>
      </c>
      <c r="T4" s="3">
        <v>13.75698571881826</v>
      </c>
      <c r="U4" s="3">
        <v>125.45851567965737</v>
      </c>
      <c r="V4" s="4">
        <v>168.21906140846625</v>
      </c>
      <c r="W4" s="4">
        <v>100.20378613125406</v>
      </c>
      <c r="X4" s="4">
        <v>26.512931340039767</v>
      </c>
      <c r="Y4" s="4">
        <v>7.3035255871746365</v>
      </c>
      <c r="Z4" s="4">
        <v>50.98367590992373</v>
      </c>
    </row>
    <row r="5" spans="1:26" ht="13.5">
      <c r="A5" s="10" t="s">
        <v>44</v>
      </c>
      <c r="B5" s="4">
        <v>100</v>
      </c>
      <c r="C5" s="2" t="s">
        <v>10</v>
      </c>
      <c r="D5">
        <v>525203</v>
      </c>
      <c r="E5">
        <v>4298430</v>
      </c>
      <c r="F5">
        <v>8.02</v>
      </c>
      <c r="G5">
        <v>14.5</v>
      </c>
      <c r="H5">
        <v>1136</v>
      </c>
      <c r="I5">
        <v>1420</v>
      </c>
      <c r="J5">
        <v>5.2</v>
      </c>
      <c r="K5" s="1">
        <v>0.4700982014785391</v>
      </c>
      <c r="L5">
        <v>25.1</v>
      </c>
      <c r="M5">
        <f>70</f>
        <v>70</v>
      </c>
      <c r="N5" s="9">
        <v>17.2</v>
      </c>
      <c r="O5" s="3">
        <v>0.8566300569562443</v>
      </c>
      <c r="P5" s="3">
        <v>149.3648191000301</v>
      </c>
      <c r="Q5" s="3">
        <v>0.7829615686305418</v>
      </c>
      <c r="R5" s="3">
        <v>0</v>
      </c>
      <c r="S5" s="3">
        <v>0.3203500701091354</v>
      </c>
      <c r="T5" s="3">
        <v>13.77035623501628</v>
      </c>
      <c r="U5" s="3">
        <v>124.48452792200325</v>
      </c>
      <c r="V5" s="4">
        <v>166.01238182874917</v>
      </c>
      <c r="W5" s="4">
        <v>101.32476968886479</v>
      </c>
      <c r="X5" s="4">
        <v>25.867403551604614</v>
      </c>
      <c r="Y5" s="4">
        <v>7.288801918610369</v>
      </c>
      <c r="Z5" s="4">
        <v>50.490208756812905</v>
      </c>
    </row>
    <row r="6" spans="1:26" ht="13.5">
      <c r="A6" s="10" t="s">
        <v>45</v>
      </c>
      <c r="B6" s="4">
        <v>200</v>
      </c>
      <c r="C6" s="2" t="s">
        <v>10</v>
      </c>
      <c r="D6">
        <v>525149</v>
      </c>
      <c r="E6">
        <v>4298370</v>
      </c>
      <c r="F6">
        <v>8.08</v>
      </c>
      <c r="G6">
        <v>14.7</v>
      </c>
      <c r="H6">
        <v>1135</v>
      </c>
      <c r="I6">
        <v>1417</v>
      </c>
      <c r="J6">
        <v>5.16</v>
      </c>
      <c r="K6" s="1">
        <v>0.6617432980753052</v>
      </c>
      <c r="L6">
        <v>15</v>
      </c>
      <c r="M6">
        <f>150</f>
        <v>150</v>
      </c>
      <c r="N6" s="9">
        <v>10.2</v>
      </c>
      <c r="O6" s="3">
        <v>0.8265702013288048</v>
      </c>
      <c r="P6" s="3">
        <v>143.77323110017105</v>
      </c>
      <c r="Q6" s="3">
        <v>1.1137907589351108</v>
      </c>
      <c r="R6" s="3">
        <v>0</v>
      </c>
      <c r="S6" s="3">
        <v>0.3310449327286908</v>
      </c>
      <c r="T6" s="3">
        <v>12.898050406560728</v>
      </c>
      <c r="U6" s="3">
        <v>120.0203355626865</v>
      </c>
      <c r="V6" s="4">
        <v>167.0466912610229</v>
      </c>
      <c r="W6" s="4">
        <v>100.07508049068274</v>
      </c>
      <c r="X6" s="4">
        <v>26.120585331337264</v>
      </c>
      <c r="Y6" s="4">
        <v>7.219027314802874</v>
      </c>
      <c r="Z6" s="4">
        <v>50.59059394949605</v>
      </c>
    </row>
    <row r="7" spans="1:26" ht="13.5">
      <c r="A7" s="10" t="s">
        <v>46</v>
      </c>
      <c r="B7" s="4">
        <v>400</v>
      </c>
      <c r="C7" s="2" t="s">
        <v>10</v>
      </c>
      <c r="D7">
        <v>525057</v>
      </c>
      <c r="E7">
        <v>4298214</v>
      </c>
      <c r="F7">
        <v>8.05</v>
      </c>
      <c r="G7">
        <v>14.9</v>
      </c>
      <c r="H7">
        <v>1149</v>
      </c>
      <c r="I7">
        <v>1423</v>
      </c>
      <c r="J7">
        <v>4.54</v>
      </c>
      <c r="K7" s="1">
        <v>0.634279429244446</v>
      </c>
      <c r="L7">
        <v>27</v>
      </c>
      <c r="M7">
        <f>100</f>
        <v>100</v>
      </c>
      <c r="N7" s="9">
        <v>18.5</v>
      </c>
      <c r="O7" s="3">
        <v>0.8576402872739375</v>
      </c>
      <c r="P7" s="3">
        <v>149.71533868607966</v>
      </c>
      <c r="Q7" s="3">
        <v>1.6090402038529203</v>
      </c>
      <c r="R7" s="3">
        <v>0</v>
      </c>
      <c r="S7" s="3">
        <v>0.4033599679725222</v>
      </c>
      <c r="T7" s="3">
        <v>13.622862875943529</v>
      </c>
      <c r="U7" s="3">
        <v>125.384733146493</v>
      </c>
      <c r="V7" s="4">
        <v>168.06079801393344</v>
      </c>
      <c r="W7" s="4">
        <v>100.27836920615614</v>
      </c>
      <c r="X7" s="4">
        <v>26.400982393527425</v>
      </c>
      <c r="Y7" s="4">
        <v>7.22055070051022</v>
      </c>
      <c r="Z7" s="4">
        <v>50.925771438923384</v>
      </c>
    </row>
    <row r="8" spans="1:27" ht="13.5">
      <c r="A8" s="10" t="s">
        <v>47</v>
      </c>
      <c r="B8" s="4">
        <v>526</v>
      </c>
      <c r="C8" s="2" t="s">
        <v>10</v>
      </c>
      <c r="D8">
        <v>524996</v>
      </c>
      <c r="E8">
        <v>4298138</v>
      </c>
      <c r="F8">
        <v>8.07</v>
      </c>
      <c r="G8">
        <v>14.9</v>
      </c>
      <c r="H8">
        <v>891</v>
      </c>
      <c r="I8">
        <v>1103</v>
      </c>
      <c r="J8">
        <v>4.61</v>
      </c>
      <c r="K8" s="1">
        <v>0.42212064454029674</v>
      </c>
      <c r="L8">
        <v>12</v>
      </c>
      <c r="M8">
        <v>74</v>
      </c>
      <c r="N8" s="9">
        <v>8.2</v>
      </c>
      <c r="O8" s="3">
        <v>0.8634105858682194</v>
      </c>
      <c r="P8" s="3">
        <v>149.9462852562647</v>
      </c>
      <c r="Q8" s="3">
        <v>1.848318071161404</v>
      </c>
      <c r="R8" s="3">
        <v>0</v>
      </c>
      <c r="S8" s="3">
        <v>0.4469409247932504</v>
      </c>
      <c r="T8" s="3">
        <v>13.844797189912462</v>
      </c>
      <c r="U8" s="3">
        <v>125.19943487245263</v>
      </c>
      <c r="V8" s="4">
        <v>166.8560810455705</v>
      </c>
      <c r="W8" s="4">
        <v>99.64004622379623</v>
      </c>
      <c r="X8" s="4">
        <v>26.226140873901493</v>
      </c>
      <c r="Y8" s="4">
        <v>7.2094367375848964</v>
      </c>
      <c r="Z8" s="4">
        <v>50.64211542315143</v>
      </c>
      <c r="AA8" t="s">
        <v>52</v>
      </c>
    </row>
    <row r="9" spans="1:27" ht="13.5">
      <c r="A9" s="10" t="s">
        <v>48</v>
      </c>
      <c r="B9" s="4">
        <v>2147</v>
      </c>
      <c r="C9">
        <v>6127</v>
      </c>
      <c r="D9">
        <v>523933</v>
      </c>
      <c r="E9">
        <v>4297078</v>
      </c>
      <c r="F9">
        <v>8.37</v>
      </c>
      <c r="G9">
        <v>19.4</v>
      </c>
      <c r="H9">
        <v>1227</v>
      </c>
      <c r="I9">
        <v>1298</v>
      </c>
      <c r="J9">
        <v>7.53</v>
      </c>
      <c r="K9" s="1">
        <v>1.0614285714285714</v>
      </c>
      <c r="L9">
        <f>5.5*2.54</f>
        <v>13.97</v>
      </c>
      <c r="M9">
        <f>300</f>
        <v>300</v>
      </c>
      <c r="N9">
        <v>8.8</v>
      </c>
      <c r="O9" s="3">
        <v>0.8777030210892406</v>
      </c>
      <c r="P9" s="3">
        <v>151.20934359987893</v>
      </c>
      <c r="Q9" s="3">
        <v>2.6211637088333375</v>
      </c>
      <c r="R9" s="3">
        <v>0</v>
      </c>
      <c r="S9" s="3">
        <v>1.143279597322556</v>
      </c>
      <c r="T9" s="3">
        <v>13.432252141025659</v>
      </c>
      <c r="U9" s="3">
        <v>126.01893722064506</v>
      </c>
      <c r="V9" s="4">
        <v>169.56196927772788</v>
      </c>
      <c r="W9" s="4">
        <v>96.38712957702126</v>
      </c>
      <c r="X9" s="4">
        <v>25.962656311948493</v>
      </c>
      <c r="Y9" s="4">
        <v>7.456553124785924</v>
      </c>
      <c r="Z9" s="4">
        <v>51.393783106817416</v>
      </c>
      <c r="AA9" t="s">
        <v>53</v>
      </c>
    </row>
    <row r="10" spans="1:27" ht="13.5">
      <c r="A10" s="10" t="s">
        <v>49</v>
      </c>
      <c r="B10" s="4">
        <v>4046</v>
      </c>
      <c r="D10">
        <v>522317</v>
      </c>
      <c r="E10">
        <v>4296397</v>
      </c>
      <c r="F10">
        <v>8.33</v>
      </c>
      <c r="G10">
        <v>19</v>
      </c>
      <c r="H10">
        <v>1054</v>
      </c>
      <c r="I10">
        <v>1120</v>
      </c>
      <c r="J10">
        <v>7.9</v>
      </c>
      <c r="K10" s="1">
        <v>1.2395238095238097</v>
      </c>
      <c r="L10">
        <f>4*2.54</f>
        <v>10.16</v>
      </c>
      <c r="M10">
        <f>300</f>
        <v>300</v>
      </c>
      <c r="N10">
        <f>3*2.54</f>
        <v>7.62</v>
      </c>
      <c r="O10" s="3">
        <v>0.6723058303466171</v>
      </c>
      <c r="P10" s="3">
        <v>122.52613118700684</v>
      </c>
      <c r="Q10" s="3">
        <v>2.4744768367634746</v>
      </c>
      <c r="R10" s="3">
        <v>0</v>
      </c>
      <c r="S10" s="3">
        <v>6.121820274510234</v>
      </c>
      <c r="T10" s="3">
        <v>8.264483130225608</v>
      </c>
      <c r="U10" s="3">
        <v>165.32906847936505</v>
      </c>
      <c r="V10" s="4">
        <v>132.1901552322443</v>
      </c>
      <c r="W10" s="4">
        <v>71.48784652672596</v>
      </c>
      <c r="X10" s="4">
        <v>18.279837758512137</v>
      </c>
      <c r="Y10" s="4">
        <v>10.521082285002555</v>
      </c>
      <c r="Z10" s="4">
        <v>79.3668871114971</v>
      </c>
      <c r="AA10" t="s">
        <v>2</v>
      </c>
    </row>
    <row r="11" spans="1:27" ht="13.5">
      <c r="A11" s="10" t="s">
        <v>50</v>
      </c>
      <c r="B11" s="4">
        <v>6332</v>
      </c>
      <c r="C11" s="2" t="s">
        <v>10</v>
      </c>
      <c r="D11" s="2" t="s">
        <v>10</v>
      </c>
      <c r="E11" s="2" t="s">
        <v>10</v>
      </c>
      <c r="F11">
        <v>8.15</v>
      </c>
      <c r="G11">
        <v>17.1</v>
      </c>
      <c r="H11">
        <v>1037</v>
      </c>
      <c r="I11">
        <v>1149</v>
      </c>
      <c r="J11">
        <v>6.33</v>
      </c>
      <c r="K11" s="1">
        <v>1.3733333333333333</v>
      </c>
      <c r="L11">
        <f>4*2.54</f>
        <v>10.16</v>
      </c>
      <c r="M11">
        <f>2.65*100</f>
        <v>265</v>
      </c>
      <c r="N11">
        <f>2.5*2.54</f>
        <v>6.35</v>
      </c>
      <c r="O11" s="3">
        <v>0.56004551509186</v>
      </c>
      <c r="P11" s="3">
        <v>113.77987851046984</v>
      </c>
      <c r="Q11" s="3">
        <v>1.746081333555926</v>
      </c>
      <c r="R11" s="3">
        <v>0.933356083300541</v>
      </c>
      <c r="S11" s="3">
        <v>9.367172686290571</v>
      </c>
      <c r="T11" s="3">
        <v>5.972284714148708</v>
      </c>
      <c r="U11" s="3">
        <v>215.8752119772146</v>
      </c>
      <c r="V11" s="4">
        <v>121.84967860820564</v>
      </c>
      <c r="W11" s="4">
        <v>45.63538301651226</v>
      </c>
      <c r="X11" s="4">
        <v>13.847364261365206</v>
      </c>
      <c r="Y11" s="4">
        <v>16.474447915299802</v>
      </c>
      <c r="Z11" s="4">
        <v>95.80830486031597</v>
      </c>
      <c r="AA11" t="s">
        <v>0</v>
      </c>
    </row>
    <row r="12" spans="1:27" ht="13.5">
      <c r="A12" s="10" t="s">
        <v>51</v>
      </c>
      <c r="B12" s="4">
        <v>8541</v>
      </c>
      <c r="C12" s="2" t="s">
        <v>10</v>
      </c>
      <c r="D12" s="2" t="s">
        <v>10</v>
      </c>
      <c r="E12" s="2" t="s">
        <v>10</v>
      </c>
      <c r="F12">
        <v>8.26</v>
      </c>
      <c r="G12">
        <v>17.9</v>
      </c>
      <c r="H12">
        <v>1066</v>
      </c>
      <c r="I12">
        <v>1160</v>
      </c>
      <c r="J12">
        <v>6.17</v>
      </c>
      <c r="K12" s="1">
        <v>1.4516666666666669</v>
      </c>
      <c r="L12">
        <f>3.5*2.54</f>
        <v>8.89</v>
      </c>
      <c r="M12">
        <f>2.5*100</f>
        <v>250</v>
      </c>
      <c r="N12">
        <f>2.5*2.54</f>
        <v>6.35</v>
      </c>
      <c r="O12" s="3">
        <v>0.5389395289024741</v>
      </c>
      <c r="P12" s="3">
        <v>113.34276435595723</v>
      </c>
      <c r="Q12" s="3">
        <v>1.7978281208631628</v>
      </c>
      <c r="R12" s="3">
        <v>0</v>
      </c>
      <c r="S12" s="3">
        <v>16.867446990270953</v>
      </c>
      <c r="T12" s="3">
        <v>4.565689810277468</v>
      </c>
      <c r="U12" s="3">
        <v>255.428565813659</v>
      </c>
      <c r="V12" s="4">
        <v>126.32859383871487</v>
      </c>
      <c r="W12" s="4">
        <v>28.533994019214703</v>
      </c>
      <c r="X12" s="4">
        <v>11.914646676068335</v>
      </c>
      <c r="Y12" s="4">
        <v>19.53910184084751</v>
      </c>
      <c r="Z12" s="4">
        <v>101.80294126640341</v>
      </c>
      <c r="AA12" t="s">
        <v>1</v>
      </c>
    </row>
    <row r="14" ht="13.5">
      <c r="N14" t="s">
        <v>40</v>
      </c>
    </row>
    <row r="15" ht="13.5">
      <c r="A15" t="s">
        <v>35</v>
      </c>
    </row>
    <row r="16" ht="13.5">
      <c r="A16" t="s">
        <v>38</v>
      </c>
    </row>
    <row r="17" ht="13.5">
      <c r="A17" t="s">
        <v>36</v>
      </c>
    </row>
    <row r="18" ht="13.5">
      <c r="A18" t="s">
        <v>37</v>
      </c>
    </row>
    <row r="19" ht="13.5">
      <c r="A19" t="s">
        <v>39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</dc:creator>
  <cp:keywords/>
  <dc:description/>
  <cp:lastModifiedBy>Howard Drossman</cp:lastModifiedBy>
  <dcterms:created xsi:type="dcterms:W3CDTF">2010-05-07T14:44:56Z</dcterms:created>
  <dcterms:modified xsi:type="dcterms:W3CDTF">2010-05-09T22:35:38Z</dcterms:modified>
  <cp:category/>
  <cp:version/>
  <cp:contentType/>
  <cp:contentStatus/>
</cp:coreProperties>
</file>