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520" windowWidth="1908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<sst xmlns="http://schemas.openxmlformats.org/spreadsheetml/2006/main" count="122" uniqueCount="99">
  <si>
    <t>Sample</t>
  </si>
  <si>
    <t>Code</t>
  </si>
  <si>
    <t>Easting</t>
  </si>
  <si>
    <t>Northing</t>
  </si>
  <si>
    <t>pH</t>
  </si>
  <si>
    <t>Cond</t>
  </si>
  <si>
    <t>Spec Con</t>
  </si>
  <si>
    <t>DO%</t>
  </si>
  <si>
    <t>Date</t>
  </si>
  <si>
    <t>April 25 2008</t>
  </si>
  <si>
    <t>Shooks Run</t>
  </si>
  <si>
    <t>Elevation (ft)</t>
  </si>
  <si>
    <t>Width (ft)</t>
  </si>
  <si>
    <t>Depth (ft)</t>
  </si>
  <si>
    <t>Flow (m/s)</t>
  </si>
  <si>
    <t>DO (ppm)</t>
  </si>
  <si>
    <t>Sand Creek</t>
  </si>
  <si>
    <t>Time</t>
  </si>
  <si>
    <t>Air T (F)</t>
  </si>
  <si>
    <t>WWTP Culvert</t>
  </si>
  <si>
    <t>China China</t>
  </si>
  <si>
    <t>FC Nature Center</t>
  </si>
  <si>
    <t>Horse Stream</t>
  </si>
  <si>
    <t>Crystola</t>
  </si>
  <si>
    <t>Tepee</t>
  </si>
  <si>
    <t>Crystal Reservoir</t>
  </si>
  <si>
    <t>Town &amp; Country</t>
  </si>
  <si>
    <t>April 24 2008</t>
  </si>
  <si>
    <t>Shoshone Spring</t>
  </si>
  <si>
    <t>#</t>
  </si>
  <si>
    <t>Temp oC</t>
  </si>
  <si>
    <t>BOD</t>
  </si>
  <si>
    <t>Alk (mmol/L)</t>
  </si>
  <si>
    <t>F- (ppm)</t>
  </si>
  <si>
    <t>Cl- (ppm)</t>
  </si>
  <si>
    <t>NO3- (ppm)</t>
  </si>
  <si>
    <t>PO4 (ppm)</t>
  </si>
  <si>
    <t>SO4 (ppm)</t>
  </si>
  <si>
    <t>Na+ (ppm)</t>
  </si>
  <si>
    <t>K+ (ppm)</t>
  </si>
  <si>
    <t>NH4+ (ppm)</t>
  </si>
  <si>
    <t>E coli</t>
  </si>
  <si>
    <t>Ca (ppm)</t>
  </si>
  <si>
    <t>Mg (ppm)</t>
  </si>
  <si>
    <t>Se (ppm)</t>
  </si>
  <si>
    <t>Si (ppm)</t>
  </si>
  <si>
    <t>TDS (mg/L)</t>
  </si>
  <si>
    <t>TSStot (mg/L)</t>
  </si>
  <si>
    <t>TSorgt (mg/L)</t>
  </si>
  <si>
    <t>TSSinorg (mg/L)</t>
  </si>
  <si>
    <t>Li+ (ppm)</t>
  </si>
  <si>
    <t>TC</t>
  </si>
  <si>
    <t>Snow Pit A (average)</t>
  </si>
  <si>
    <t>Snow Pit B (average)</t>
  </si>
  <si>
    <t>Crystal Park (HD House)</t>
  </si>
  <si>
    <t xml:space="preserve">FC Highway 24 </t>
  </si>
  <si>
    <t>Crowe Gulch</t>
  </si>
  <si>
    <t>Air Force Academy</t>
  </si>
  <si>
    <t>Cottonwood Creek at Woodmen</t>
  </si>
  <si>
    <t>Monument Creek at Woodmen</t>
  </si>
  <si>
    <t>America the Beautiful Park</t>
  </si>
  <si>
    <t>La Casita (8th St. Channelization)</t>
  </si>
  <si>
    <t>Monument Creek, Little Joes</t>
  </si>
  <si>
    <t>MC Below WW (Sports Fields)</t>
  </si>
  <si>
    <t>Monument Creek Campus</t>
  </si>
  <si>
    <t>Ftn Creek Arkansas below Pueblo</t>
  </si>
  <si>
    <t>Al (ppb)</t>
  </si>
  <si>
    <t>As (ppb)</t>
  </si>
  <si>
    <t>Cu (ppb)</t>
  </si>
  <si>
    <t>Fe (ppb)</t>
  </si>
  <si>
    <t>Mn (ppb)</t>
  </si>
  <si>
    <t>Zn (ppm)</t>
  </si>
  <si>
    <t>Shriver Pond</t>
  </si>
  <si>
    <t>May 6 2008</t>
  </si>
  <si>
    <t>CC</t>
  </si>
  <si>
    <t>USAFA</t>
  </si>
  <si>
    <t>HD</t>
  </si>
  <si>
    <t>PITA</t>
  </si>
  <si>
    <t>PITB</t>
  </si>
  <si>
    <t>XTAL</t>
  </si>
  <si>
    <t>CROWE</t>
  </si>
  <si>
    <t>HORS</t>
  </si>
  <si>
    <t>CRYST</t>
  </si>
  <si>
    <t>TP</t>
  </si>
  <si>
    <t>FC24</t>
  </si>
  <si>
    <t>CTN</t>
  </si>
  <si>
    <t>WDMN</t>
  </si>
  <si>
    <t>ATBP</t>
  </si>
  <si>
    <t>SAND</t>
  </si>
  <si>
    <t>CASITA</t>
  </si>
  <si>
    <t>SHOOK</t>
  </si>
  <si>
    <t>JOE</t>
  </si>
  <si>
    <t>CULV</t>
  </si>
  <si>
    <t>CHINA</t>
  </si>
  <si>
    <t>MCST</t>
  </si>
  <si>
    <t>FTN</t>
  </si>
  <si>
    <t>ARK</t>
  </si>
  <si>
    <t>SPRING</t>
  </si>
  <si>
    <t>SHRIV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</si>
</sst>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6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1"/>
  <sheetViews>
    <sheetView tabSelected="1" workbookViewId="0" topLeftCell="A1">
      <pane xSplit="2" topLeftCell="C1" activePane="topRight" state="frozen"/>
      <selection pane="topLeft" activeCell="A1" sqref="A1"/>
      <selection pane="topRight" activeCell="D33" sqref="D33"/>
    </sheetView>
  </sheetViews>
  <sheetFormatPr defaultColWidth="11.421875" defaultRowHeight="12.75"/>
  <cols>
    <col min="1" max="1" width="3.140625" style="0" bestFit="1" customWidth="1"/>
    <col min="2" max="2" width="30.28125" style="0" customWidth="1"/>
    <col min="3" max="3" width="7.7109375" style="0" bestFit="1" customWidth="1"/>
    <col min="4" max="4" width="11.8515625" style="5" bestFit="1" customWidth="1"/>
    <col min="5" max="5" width="5.7109375" style="5" bestFit="1" customWidth="1"/>
    <col min="6" max="6" width="8.140625" style="5" bestFit="1" customWidth="1"/>
    <col min="7" max="7" width="12.28125" style="5" bestFit="1" customWidth="1"/>
    <col min="8" max="8" width="9.140625" style="5" bestFit="1" customWidth="1"/>
    <col min="9" max="9" width="12.00390625" style="5" bestFit="1" customWidth="1"/>
    <col min="10" max="10" width="11.421875" style="5" customWidth="1"/>
    <col min="11" max="11" width="8.140625" style="5" bestFit="1" customWidth="1"/>
    <col min="12" max="12" width="10.28125" style="5" bestFit="1" customWidth="1"/>
    <col min="13" max="13" width="9.140625" style="5" bestFit="1" customWidth="1"/>
    <col min="14" max="14" width="5.00390625" style="5" bestFit="1" customWidth="1"/>
    <col min="15" max="15" width="6.00390625" style="5" bestFit="1" customWidth="1"/>
    <col min="16" max="16" width="9.7109375" style="5" bestFit="1" customWidth="1"/>
    <col min="17" max="17" width="9.421875" style="5" bestFit="1" customWidth="1"/>
    <col min="18" max="18" width="6.00390625" style="5" bestFit="1" customWidth="1"/>
    <col min="19" max="19" width="5.00390625" style="5" bestFit="1" customWidth="1"/>
    <col min="20" max="20" width="6.00390625" style="5" bestFit="1" customWidth="1"/>
    <col min="21" max="21" width="12.421875" style="5" bestFit="1" customWidth="1"/>
    <col min="22" max="22" width="11.8515625" style="0" bestFit="1" customWidth="1"/>
    <col min="23" max="23" width="13.421875" style="0" bestFit="1" customWidth="1"/>
    <col min="24" max="24" width="14.00390625" style="0" bestFit="1" customWidth="1"/>
    <col min="25" max="25" width="11.00390625" style="5" bestFit="1" customWidth="1"/>
    <col min="26" max="26" width="9.7109375" style="6" customWidth="1"/>
    <col min="27" max="27" width="10.140625" style="6" customWidth="1"/>
    <col min="28" max="28" width="11.7109375" style="6" customWidth="1"/>
    <col min="29" max="29" width="11.28125" style="6" customWidth="1"/>
    <col min="30" max="30" width="11.140625" style="6" customWidth="1"/>
    <col min="31" max="31" width="10.421875" style="6" customWidth="1"/>
    <col min="32" max="32" width="10.28125" style="6" bestFit="1" customWidth="1"/>
    <col min="33" max="33" width="10.28125" style="6" customWidth="1"/>
    <col min="34" max="34" width="8.8515625" style="6" customWidth="1"/>
    <col min="35" max="35" width="11.421875" style="6" bestFit="1" customWidth="1"/>
    <col min="36" max="36" width="8.8515625" style="6" customWidth="1"/>
    <col min="37" max="37" width="9.00390625" style="0" bestFit="1" customWidth="1"/>
    <col min="38" max="38" width="8.8515625" style="0" customWidth="1"/>
    <col min="39" max="40" width="8.421875" style="0" bestFit="1" customWidth="1"/>
    <col min="41" max="41" width="8.8515625" style="0" customWidth="1"/>
    <col min="42" max="42" width="8.8515625" style="0" bestFit="1" customWidth="1"/>
    <col min="43" max="43" width="8.421875" style="0" bestFit="1" customWidth="1"/>
    <col min="44" max="44" width="9.421875" style="0" bestFit="1" customWidth="1"/>
    <col min="45" max="45" width="8.7109375" style="0" bestFit="1" customWidth="1"/>
    <col min="46" max="16384" width="8.8515625" style="0" customWidth="1"/>
  </cols>
  <sheetData>
    <row r="1" spans="1:44" s="1" customFormat="1" ht="12">
      <c r="A1" s="1" t="s">
        <v>29</v>
      </c>
      <c r="B1" s="1" t="s">
        <v>0</v>
      </c>
      <c r="C1" s="1" t="s">
        <v>1</v>
      </c>
      <c r="D1" s="4" t="s">
        <v>8</v>
      </c>
      <c r="E1" s="4" t="s">
        <v>17</v>
      </c>
      <c r="F1" s="4" t="s">
        <v>18</v>
      </c>
      <c r="G1" s="4" t="s">
        <v>11</v>
      </c>
      <c r="H1" s="4" t="s">
        <v>12</v>
      </c>
      <c r="I1" s="4" t="s">
        <v>13</v>
      </c>
      <c r="J1" s="4" t="s">
        <v>2</v>
      </c>
      <c r="K1" s="4" t="s">
        <v>3</v>
      </c>
      <c r="L1" s="4" t="s">
        <v>14</v>
      </c>
      <c r="M1" s="4" t="s">
        <v>30</v>
      </c>
      <c r="N1" s="4" t="s">
        <v>4</v>
      </c>
      <c r="O1" s="4" t="s">
        <v>5</v>
      </c>
      <c r="P1" s="4" t="s">
        <v>6</v>
      </c>
      <c r="Q1" s="4" t="s">
        <v>15</v>
      </c>
      <c r="R1" s="4" t="s">
        <v>7</v>
      </c>
      <c r="S1" s="4" t="s">
        <v>31</v>
      </c>
      <c r="T1" s="4" t="s">
        <v>41</v>
      </c>
      <c r="U1" s="4" t="s">
        <v>32</v>
      </c>
      <c r="V1" s="1" t="s">
        <v>48</v>
      </c>
      <c r="W1" s="1" t="s">
        <v>47</v>
      </c>
      <c r="X1" s="1" t="s">
        <v>49</v>
      </c>
      <c r="Y1" s="4" t="s">
        <v>46</v>
      </c>
      <c r="Z1" s="16" t="s">
        <v>33</v>
      </c>
      <c r="AA1" s="16" t="s">
        <v>34</v>
      </c>
      <c r="AB1" s="16" t="s">
        <v>35</v>
      </c>
      <c r="AC1" s="16" t="s">
        <v>36</v>
      </c>
      <c r="AD1" s="16" t="s">
        <v>37</v>
      </c>
      <c r="AE1" s="16" t="s">
        <v>50</v>
      </c>
      <c r="AF1" s="16" t="s">
        <v>38</v>
      </c>
      <c r="AG1" s="16" t="s">
        <v>40</v>
      </c>
      <c r="AH1" s="16" t="s">
        <v>39</v>
      </c>
      <c r="AI1" s="16" t="s">
        <v>43</v>
      </c>
      <c r="AJ1" s="16" t="s">
        <v>42</v>
      </c>
      <c r="AK1" s="19" t="s">
        <v>66</v>
      </c>
      <c r="AL1" s="19" t="s">
        <v>67</v>
      </c>
      <c r="AM1" s="19" t="s">
        <v>68</v>
      </c>
      <c r="AN1" s="19" t="s">
        <v>69</v>
      </c>
      <c r="AO1" s="19" t="s">
        <v>70</v>
      </c>
      <c r="AP1" s="19" t="s">
        <v>44</v>
      </c>
      <c r="AQ1" s="20" t="s">
        <v>45</v>
      </c>
      <c r="AR1" s="4" t="s">
        <v>71</v>
      </c>
    </row>
    <row r="2" spans="1:44" s="1" customFormat="1" ht="12.75">
      <c r="A2" s="2">
        <v>1</v>
      </c>
      <c r="B2" s="2" t="s">
        <v>52</v>
      </c>
      <c r="C2" s="21" t="s">
        <v>77</v>
      </c>
      <c r="D2" s="5" t="s">
        <v>9</v>
      </c>
      <c r="E2" s="7">
        <v>0.4166666666666667</v>
      </c>
      <c r="F2" s="4"/>
      <c r="G2" s="4"/>
      <c r="H2" s="4"/>
      <c r="I2" s="4"/>
      <c r="J2" s="10">
        <v>493138</v>
      </c>
      <c r="K2" s="10">
        <v>4302563</v>
      </c>
      <c r="L2" s="4"/>
      <c r="M2" s="4"/>
      <c r="N2" s="4"/>
      <c r="O2" s="4"/>
      <c r="P2" s="4"/>
      <c r="Q2" s="4"/>
      <c r="R2" s="4"/>
      <c r="S2" s="4"/>
      <c r="T2" s="4"/>
      <c r="U2" s="18">
        <v>0.049729587410428176</v>
      </c>
      <c r="W2" s="13">
        <v>3.0000000000002247</v>
      </c>
      <c r="Y2" s="9">
        <v>0</v>
      </c>
      <c r="Z2" s="17">
        <v>0.012245102789765133</v>
      </c>
      <c r="AA2" s="17">
        <v>0.05328517052256803</v>
      </c>
      <c r="AB2" s="17">
        <v>0.29383172164744925</v>
      </c>
      <c r="AC2" s="17">
        <v>0</v>
      </c>
      <c r="AD2" s="17">
        <v>0.13425233176322862</v>
      </c>
      <c r="AE2" s="14">
        <v>0</v>
      </c>
      <c r="AF2" s="14">
        <v>0.0936044385974857</v>
      </c>
      <c r="AG2" s="14">
        <v>0.21140404890297285</v>
      </c>
      <c r="AH2" s="14">
        <v>0.020038495755611303</v>
      </c>
      <c r="AI2" s="14">
        <v>0</v>
      </c>
      <c r="AJ2" s="14">
        <v>0.5053706156869351</v>
      </c>
      <c r="AK2" s="17">
        <v>100.84397240778159</v>
      </c>
      <c r="AL2" s="17">
        <v>0</v>
      </c>
      <c r="AM2" s="17">
        <v>6.6518375241780205</v>
      </c>
      <c r="AN2" s="17">
        <v>7.958833619210914</v>
      </c>
      <c r="AO2" s="17">
        <v>0</v>
      </c>
      <c r="AP2" s="17">
        <v>140.28101439341998</v>
      </c>
      <c r="AQ2" s="17">
        <v>252</v>
      </c>
      <c r="AR2" s="17">
        <v>1.6548821548820423</v>
      </c>
    </row>
    <row r="3" spans="1:44" s="1" customFormat="1" ht="12">
      <c r="A3" s="2">
        <v>2</v>
      </c>
      <c r="B3" s="2" t="s">
        <v>53</v>
      </c>
      <c r="C3" s="21" t="s">
        <v>78</v>
      </c>
      <c r="D3" s="5" t="s">
        <v>9</v>
      </c>
      <c r="E3" s="7">
        <v>0.4375</v>
      </c>
      <c r="F3" s="4"/>
      <c r="G3" s="4"/>
      <c r="H3" s="4"/>
      <c r="I3" s="4"/>
      <c r="J3" s="10">
        <v>493138</v>
      </c>
      <c r="K3" s="10">
        <v>4302563</v>
      </c>
      <c r="L3" s="4"/>
      <c r="M3" s="4"/>
      <c r="N3" s="4"/>
      <c r="O3" s="4"/>
      <c r="P3" s="4"/>
      <c r="Q3" s="4"/>
      <c r="R3" s="4"/>
      <c r="S3" s="4"/>
      <c r="T3" s="4"/>
      <c r="U3" s="18">
        <v>0.050621599198913854</v>
      </c>
      <c r="W3" s="13">
        <v>36.99999999999981</v>
      </c>
      <c r="Y3" s="9">
        <v>0</v>
      </c>
      <c r="Z3" s="17">
        <v>0.010110891315810003</v>
      </c>
      <c r="AA3" s="17">
        <v>0.03275953564759508</v>
      </c>
      <c r="AB3" s="17">
        <v>0.22460586658648163</v>
      </c>
      <c r="AC3" s="17">
        <v>0</v>
      </c>
      <c r="AD3" s="17">
        <v>0.06259972437143037</v>
      </c>
      <c r="AE3" s="15">
        <v>0</v>
      </c>
      <c r="AF3" s="15">
        <v>0.04471410379519818</v>
      </c>
      <c r="AG3" s="15">
        <v>0.10934273525535644</v>
      </c>
      <c r="AH3" s="15">
        <v>0</v>
      </c>
      <c r="AI3" s="15">
        <v>0</v>
      </c>
      <c r="AJ3" s="15">
        <v>0.19529388729486327</v>
      </c>
      <c r="AK3" s="17">
        <v>68.22592586731541</v>
      </c>
      <c r="AL3" s="17">
        <v>0</v>
      </c>
      <c r="AM3" s="17">
        <v>0</v>
      </c>
      <c r="AN3" s="17">
        <v>8.473413379073694</v>
      </c>
      <c r="AO3" s="17">
        <v>0</v>
      </c>
      <c r="AP3" s="17">
        <v>206.42220699108964</v>
      </c>
      <c r="AQ3" s="17">
        <v>203.3</v>
      </c>
      <c r="AR3" s="17">
        <v>0</v>
      </c>
    </row>
    <row r="4" spans="1:44" ht="12">
      <c r="A4" s="2">
        <v>3</v>
      </c>
      <c r="B4" t="s">
        <v>25</v>
      </c>
      <c r="C4" s="21" t="s">
        <v>79</v>
      </c>
      <c r="D4" s="5" t="s">
        <v>9</v>
      </c>
      <c r="E4" s="8">
        <v>0.4701388888888889</v>
      </c>
      <c r="G4" s="5">
        <v>9085</v>
      </c>
      <c r="J4" s="11">
        <v>498305</v>
      </c>
      <c r="K4" s="11">
        <v>4307952</v>
      </c>
      <c r="M4" s="5">
        <v>4.5</v>
      </c>
      <c r="N4" s="5">
        <v>6.2</v>
      </c>
      <c r="O4" s="5">
        <v>41.8</v>
      </c>
      <c r="P4" s="5">
        <v>61.5</v>
      </c>
      <c r="Q4" s="5">
        <v>9.75</v>
      </c>
      <c r="R4" s="5">
        <v>74.4</v>
      </c>
      <c r="T4" s="5">
        <v>0</v>
      </c>
      <c r="U4" s="18">
        <v>0.38199034859292247</v>
      </c>
      <c r="W4" s="13">
        <v>0</v>
      </c>
      <c r="Y4" s="9">
        <v>0.7143999999996709</v>
      </c>
      <c r="Z4" s="17">
        <v>1.8618572904206752</v>
      </c>
      <c r="AA4" s="17">
        <v>1.926729806769817</v>
      </c>
      <c r="AB4" s="17">
        <v>0</v>
      </c>
      <c r="AC4" s="17">
        <v>0</v>
      </c>
      <c r="AD4" s="17">
        <v>4.708835580175814</v>
      </c>
      <c r="AE4" s="15">
        <v>0</v>
      </c>
      <c r="AF4" s="15">
        <v>2.8659966811654707</v>
      </c>
      <c r="AG4" s="15">
        <v>0</v>
      </c>
      <c r="AH4" s="15">
        <v>1.2436726976941914</v>
      </c>
      <c r="AI4" s="15">
        <v>1.8956134832647646</v>
      </c>
      <c r="AJ4" s="15">
        <v>10.378375922702219</v>
      </c>
      <c r="AK4" s="17">
        <v>166.0539082741667</v>
      </c>
      <c r="AL4" s="17">
        <v>0</v>
      </c>
      <c r="AM4" s="17">
        <v>0.9458413926499725</v>
      </c>
      <c r="AN4" s="17">
        <v>4.614065180102851</v>
      </c>
      <c r="AO4" s="17">
        <v>0</v>
      </c>
      <c r="AP4" s="17">
        <v>0</v>
      </c>
      <c r="AQ4" s="17">
        <v>1308</v>
      </c>
      <c r="AR4" s="17">
        <v>5.947811447811334</v>
      </c>
    </row>
    <row r="5" spans="1:44" ht="12">
      <c r="A5" s="2">
        <v>4</v>
      </c>
      <c r="B5" t="s">
        <v>56</v>
      </c>
      <c r="C5" s="21" t="s">
        <v>80</v>
      </c>
      <c r="D5" s="5" t="s">
        <v>9</v>
      </c>
      <c r="E5" s="8">
        <v>0.5104166666666666</v>
      </c>
      <c r="G5" s="5">
        <v>8443</v>
      </c>
      <c r="H5" s="5">
        <v>6.23</v>
      </c>
      <c r="I5" s="9">
        <v>0.65</v>
      </c>
      <c r="J5" s="11">
        <v>500665</v>
      </c>
      <c r="K5" s="11">
        <v>4305733</v>
      </c>
      <c r="L5" s="9">
        <v>0.52</v>
      </c>
      <c r="M5" s="5">
        <v>5.7</v>
      </c>
      <c r="N5" s="5">
        <v>7.15</v>
      </c>
      <c r="O5" s="5">
        <v>62</v>
      </c>
      <c r="P5" s="5">
        <v>89.4</v>
      </c>
      <c r="Q5" s="5">
        <v>9.33</v>
      </c>
      <c r="T5" s="5">
        <v>0</v>
      </c>
      <c r="U5" s="18">
        <v>0.6151485976871239</v>
      </c>
      <c r="W5" s="13">
        <v>0</v>
      </c>
      <c r="Y5" s="9">
        <v>1.22199999999782</v>
      </c>
      <c r="Z5" s="17">
        <v>2.9788418763881808</v>
      </c>
      <c r="AA5" s="17">
        <v>2.4743670540272893</v>
      </c>
      <c r="AB5" s="17">
        <v>0</v>
      </c>
      <c r="AC5" s="17">
        <v>0</v>
      </c>
      <c r="AD5" s="17">
        <v>4.95809357092412</v>
      </c>
      <c r="AE5" s="15">
        <v>0</v>
      </c>
      <c r="AF5" s="15">
        <v>8.33865343831557</v>
      </c>
      <c r="AG5" s="15">
        <v>0</v>
      </c>
      <c r="AH5" s="15">
        <v>1.7299806674714455</v>
      </c>
      <c r="AI5" s="15">
        <v>1.7013561150393295</v>
      </c>
      <c r="AJ5" s="15">
        <v>13.428755687037821</v>
      </c>
      <c r="AK5" s="17">
        <v>133.4358617337005</v>
      </c>
      <c r="AL5" s="17">
        <v>0</v>
      </c>
      <c r="AM5" s="17">
        <v>0</v>
      </c>
      <c r="AN5" s="17">
        <v>1.3550600343052526</v>
      </c>
      <c r="AO5" s="17">
        <v>21.221480843736444</v>
      </c>
      <c r="AP5" s="17">
        <v>179.96572995202177</v>
      </c>
      <c r="AQ5" s="17">
        <v>7573</v>
      </c>
      <c r="AR5" s="17">
        <v>0</v>
      </c>
    </row>
    <row r="6" spans="1:44" ht="12">
      <c r="A6" s="2">
        <v>5</v>
      </c>
      <c r="B6" t="s">
        <v>22</v>
      </c>
      <c r="C6" s="21" t="s">
        <v>81</v>
      </c>
      <c r="D6" s="5" t="s">
        <v>9</v>
      </c>
      <c r="E6" s="8">
        <v>0.611111111111111</v>
      </c>
      <c r="G6" s="5">
        <v>7941</v>
      </c>
      <c r="H6" s="5">
        <f>4.2*3.3</f>
        <v>13.86</v>
      </c>
      <c r="I6" s="9">
        <f>0.2*3.3</f>
        <v>0.66</v>
      </c>
      <c r="J6" s="11">
        <v>498040</v>
      </c>
      <c r="K6" s="11">
        <v>4310870</v>
      </c>
      <c r="L6" s="9">
        <v>0.6</v>
      </c>
      <c r="M6" s="5">
        <v>10.6</v>
      </c>
      <c r="N6" s="5">
        <v>8.2</v>
      </c>
      <c r="O6" s="5">
        <v>308</v>
      </c>
      <c r="P6" s="5">
        <v>391</v>
      </c>
      <c r="Q6" s="5">
        <v>8.4</v>
      </c>
      <c r="T6" s="5">
        <v>0</v>
      </c>
      <c r="U6" s="18">
        <v>2.2982809809803086</v>
      </c>
      <c r="W6" s="13">
        <v>1.0000000000001674</v>
      </c>
      <c r="Y6" s="9">
        <v>5.357999999998867</v>
      </c>
      <c r="Z6" s="17">
        <v>1.880928348580591</v>
      </c>
      <c r="AA6" s="17">
        <v>60.17570694361832</v>
      </c>
      <c r="AB6" s="17">
        <v>7.826902981088761</v>
      </c>
      <c r="AC6" s="17">
        <v>0</v>
      </c>
      <c r="AD6" s="17">
        <v>16.246468243954165</v>
      </c>
      <c r="AE6" s="15">
        <v>0</v>
      </c>
      <c r="AF6" s="15">
        <v>25.30165674166686</v>
      </c>
      <c r="AG6" s="15">
        <v>0</v>
      </c>
      <c r="AH6" s="15">
        <v>3.5175207885466673</v>
      </c>
      <c r="AI6" s="15">
        <v>14.724071602213137</v>
      </c>
      <c r="AJ6" s="15">
        <v>67.08468802558876</v>
      </c>
      <c r="AK6" s="17">
        <v>655.1938203084229</v>
      </c>
      <c r="AL6" s="17">
        <v>0.9432947872580182</v>
      </c>
      <c r="AM6" s="17">
        <v>0</v>
      </c>
      <c r="AN6" s="17">
        <v>0.32590051457969504</v>
      </c>
      <c r="AO6" s="17">
        <v>0</v>
      </c>
      <c r="AP6" s="17">
        <v>87.29952021932814</v>
      </c>
      <c r="AQ6" s="17">
        <v>8609</v>
      </c>
      <c r="AR6" s="17">
        <v>1.4023569023567892</v>
      </c>
    </row>
    <row r="7" spans="1:44" ht="12">
      <c r="A7" s="2">
        <v>6</v>
      </c>
      <c r="B7" t="s">
        <v>23</v>
      </c>
      <c r="C7" s="21" t="s">
        <v>82</v>
      </c>
      <c r="D7" s="5" t="s">
        <v>9</v>
      </c>
      <c r="E7" s="8">
        <v>0.5694444444444444</v>
      </c>
      <c r="G7" s="5">
        <v>7935</v>
      </c>
      <c r="H7" s="5">
        <f>1.77*3.3</f>
        <v>5.840999999999999</v>
      </c>
      <c r="I7" s="9">
        <f>0.35*3.3</f>
        <v>1.1549999999999998</v>
      </c>
      <c r="J7" s="11">
        <v>497477</v>
      </c>
      <c r="K7" s="11">
        <v>4311780</v>
      </c>
      <c r="L7" s="9">
        <v>0.37</v>
      </c>
      <c r="M7" s="5">
        <v>8.4</v>
      </c>
      <c r="N7" s="5">
        <v>7.3</v>
      </c>
      <c r="O7" s="5">
        <v>130</v>
      </c>
      <c r="P7" s="5">
        <v>173</v>
      </c>
      <c r="Q7" s="5">
        <v>8.47</v>
      </c>
      <c r="T7" s="5">
        <v>0</v>
      </c>
      <c r="U7" s="18">
        <v>1.0506264459614965</v>
      </c>
      <c r="W7" s="13">
        <v>0</v>
      </c>
      <c r="Y7" s="9">
        <v>2.2936000000013337</v>
      </c>
      <c r="Z7" s="6">
        <v>2.2393846461345994</v>
      </c>
      <c r="AA7" s="6">
        <v>17.155270189008956</v>
      </c>
      <c r="AB7" s="6">
        <v>0.47312476046481833</v>
      </c>
      <c r="AC7" s="6">
        <v>0</v>
      </c>
      <c r="AD7" s="6">
        <v>8.953714272994574</v>
      </c>
      <c r="AE7" s="6">
        <v>0</v>
      </c>
      <c r="AF7" s="6">
        <v>11.903990753146937</v>
      </c>
      <c r="AG7" s="6">
        <v>0</v>
      </c>
      <c r="AH7" s="6">
        <v>1.3516692952574794</v>
      </c>
      <c r="AI7" s="6">
        <v>6.179536983269763</v>
      </c>
      <c r="AJ7" s="6">
        <v>25.553761224694277</v>
      </c>
      <c r="AK7" s="17">
        <v>296.578408865126</v>
      </c>
      <c r="AL7" s="17">
        <v>0</v>
      </c>
      <c r="AM7" s="17">
        <v>0</v>
      </c>
      <c r="AN7" s="17">
        <v>4.099485420240073</v>
      </c>
      <c r="AO7" s="17">
        <v>9.22944468359869</v>
      </c>
      <c r="AP7" s="17">
        <v>0</v>
      </c>
      <c r="AQ7" s="17">
        <v>7600</v>
      </c>
      <c r="AR7" s="17">
        <v>0</v>
      </c>
    </row>
    <row r="8" spans="1:44" ht="12">
      <c r="A8" s="2">
        <v>7</v>
      </c>
      <c r="B8" t="s">
        <v>24</v>
      </c>
      <c r="C8" s="21" t="s">
        <v>83</v>
      </c>
      <c r="D8" s="5" t="s">
        <v>9</v>
      </c>
      <c r="E8" s="8">
        <v>0.5416666666666666</v>
      </c>
      <c r="G8" s="5">
        <v>7364</v>
      </c>
      <c r="H8" s="5">
        <v>10</v>
      </c>
      <c r="I8" s="9">
        <f>0.27*3.3</f>
        <v>0.891</v>
      </c>
      <c r="J8" s="11">
        <v>502366</v>
      </c>
      <c r="K8" s="11">
        <v>4305535</v>
      </c>
      <c r="L8" s="9">
        <v>0.71</v>
      </c>
      <c r="M8" s="5">
        <v>10.8</v>
      </c>
      <c r="N8" s="5">
        <v>8.48</v>
      </c>
      <c r="O8" s="5">
        <v>213.5</v>
      </c>
      <c r="P8" s="5">
        <v>269.2</v>
      </c>
      <c r="Q8" s="5">
        <v>8.89</v>
      </c>
      <c r="T8" s="5">
        <v>9</v>
      </c>
      <c r="U8" s="18">
        <v>1.5423179714207218</v>
      </c>
      <c r="W8" s="13">
        <v>5</v>
      </c>
      <c r="Y8" s="9">
        <v>3.34639999999888</v>
      </c>
      <c r="Z8" s="6">
        <v>1.9666885882420506</v>
      </c>
      <c r="AA8" s="6">
        <v>30.203950288140952</v>
      </c>
      <c r="AB8" s="6">
        <v>3.543852128025763</v>
      </c>
      <c r="AC8" s="6">
        <v>0</v>
      </c>
      <c r="AD8" s="6">
        <v>13.005008376691208</v>
      </c>
      <c r="AE8" s="6">
        <v>0</v>
      </c>
      <c r="AF8" s="6">
        <v>16.987166441814573</v>
      </c>
      <c r="AG8" s="6">
        <v>0</v>
      </c>
      <c r="AH8" s="6">
        <v>2.3914327702010296</v>
      </c>
      <c r="AI8" s="6">
        <v>9.246673480070083</v>
      </c>
      <c r="AJ8" s="6">
        <v>42.34525868113976</v>
      </c>
      <c r="AK8" s="17">
        <v>198.67195481463287</v>
      </c>
      <c r="AL8" s="17">
        <v>7.289702896557268</v>
      </c>
      <c r="AM8" s="17">
        <v>0</v>
      </c>
      <c r="AN8" s="17">
        <v>0</v>
      </c>
      <c r="AO8" s="17">
        <v>25.709212225570276</v>
      </c>
      <c r="AP8" s="17">
        <v>259.3351610692253</v>
      </c>
      <c r="AQ8" s="17">
        <v>6239</v>
      </c>
      <c r="AR8" s="17">
        <v>0</v>
      </c>
    </row>
    <row r="9" spans="1:44" ht="12">
      <c r="A9" s="2">
        <v>8</v>
      </c>
      <c r="B9" t="s">
        <v>55</v>
      </c>
      <c r="C9" s="21" t="s">
        <v>84</v>
      </c>
      <c r="D9" s="5" t="s">
        <v>9</v>
      </c>
      <c r="E9" s="8">
        <v>0.625</v>
      </c>
      <c r="G9" s="5">
        <v>6802</v>
      </c>
      <c r="H9" s="5">
        <f>5.3*3.3</f>
        <v>17.49</v>
      </c>
      <c r="I9" s="9">
        <v>1</v>
      </c>
      <c r="J9" s="11">
        <v>506176</v>
      </c>
      <c r="K9" s="11">
        <v>4302782</v>
      </c>
      <c r="L9" s="9">
        <v>0.58</v>
      </c>
      <c r="M9" s="5">
        <v>10.2</v>
      </c>
      <c r="N9" s="5">
        <v>8.43</v>
      </c>
      <c r="O9" s="5">
        <v>186</v>
      </c>
      <c r="P9" s="5">
        <v>239</v>
      </c>
      <c r="Q9" s="5">
        <v>8.9</v>
      </c>
      <c r="T9" s="5">
        <v>0</v>
      </c>
      <c r="U9" s="18">
        <v>1.2540153462574941</v>
      </c>
      <c r="W9" s="13">
        <v>2.0000000000000573</v>
      </c>
      <c r="Y9" s="9">
        <v>3.120799999999406</v>
      </c>
      <c r="Z9" s="6">
        <v>2.1873639566752656</v>
      </c>
      <c r="AA9" s="6">
        <v>32.43468101226499</v>
      </c>
      <c r="AB9" s="6">
        <v>2.8137165463620577</v>
      </c>
      <c r="AC9" s="6">
        <v>0</v>
      </c>
      <c r="AD9" s="6">
        <v>11.429448697606642</v>
      </c>
      <c r="AE9" s="6">
        <v>0</v>
      </c>
      <c r="AF9" s="6">
        <v>18.893805332797548</v>
      </c>
      <c r="AG9" s="6">
        <v>0</v>
      </c>
      <c r="AH9" s="6">
        <v>2.2734689361636713</v>
      </c>
      <c r="AI9" s="6">
        <v>7.780678153358794</v>
      </c>
      <c r="AJ9" s="6">
        <v>36.39723807658059</v>
      </c>
      <c r="AK9" s="17">
        <v>68.22592586731541</v>
      </c>
      <c r="AL9" s="17">
        <v>0</v>
      </c>
      <c r="AM9" s="17">
        <v>0</v>
      </c>
      <c r="AN9" s="17">
        <v>0.15437392795876875</v>
      </c>
      <c r="AO9" s="17">
        <v>0</v>
      </c>
      <c r="AP9" s="17">
        <v>0</v>
      </c>
      <c r="AQ9" s="17">
        <v>7685</v>
      </c>
      <c r="AR9" s="17">
        <v>0.139730639730527</v>
      </c>
    </row>
    <row r="10" spans="1:44" ht="12">
      <c r="A10" s="2">
        <v>9</v>
      </c>
      <c r="B10" t="s">
        <v>54</v>
      </c>
      <c r="C10" t="s">
        <v>76</v>
      </c>
      <c r="D10" s="5" t="s">
        <v>9</v>
      </c>
      <c r="E10" s="8">
        <v>0.5625</v>
      </c>
      <c r="G10" s="5">
        <v>6749</v>
      </c>
      <c r="H10" s="5">
        <v>6.4</v>
      </c>
      <c r="I10" s="9">
        <v>0.32</v>
      </c>
      <c r="J10" s="11">
        <v>507683</v>
      </c>
      <c r="K10" s="11">
        <v>4298611</v>
      </c>
      <c r="L10" s="9">
        <v>0.7</v>
      </c>
      <c r="M10" s="5">
        <v>5.5</v>
      </c>
      <c r="N10" s="5">
        <v>7.35</v>
      </c>
      <c r="O10" s="5">
        <v>55.4</v>
      </c>
      <c r="P10" s="5">
        <v>82.2</v>
      </c>
      <c r="Q10" s="5">
        <v>9.65</v>
      </c>
      <c r="R10" s="5">
        <v>76.2</v>
      </c>
      <c r="T10" s="5">
        <v>4</v>
      </c>
      <c r="U10" s="18">
        <v>0.4147704545780302</v>
      </c>
      <c r="W10" s="13">
        <v>0</v>
      </c>
      <c r="Y10" s="9">
        <v>0.9963999999983457</v>
      </c>
      <c r="Z10" s="6">
        <v>2.7293114220824193</v>
      </c>
      <c r="AA10" s="6">
        <v>3.154311309411325</v>
      </c>
      <c r="AB10" s="6">
        <v>0.9567089656245764</v>
      </c>
      <c r="AC10" s="6">
        <v>0</v>
      </c>
      <c r="AD10" s="6">
        <v>6.332222469316736</v>
      </c>
      <c r="AE10" s="6">
        <v>0</v>
      </c>
      <c r="AF10" s="6">
        <v>5.614923705345577</v>
      </c>
      <c r="AG10" s="6">
        <v>0</v>
      </c>
      <c r="AH10" s="6">
        <v>2.38859403594966</v>
      </c>
      <c r="AI10" s="6">
        <v>1.9323655532396007</v>
      </c>
      <c r="AJ10" s="6">
        <v>11.247826947445407</v>
      </c>
      <c r="AK10" s="17">
        <v>2.9898327863830567</v>
      </c>
      <c r="AL10" s="17">
        <v>222.71500038443742</v>
      </c>
      <c r="AM10" s="17">
        <v>0</v>
      </c>
      <c r="AN10" s="17">
        <v>2.8130360205831257</v>
      </c>
      <c r="AO10" s="17">
        <v>0</v>
      </c>
      <c r="AP10" s="17">
        <v>21.1583276216585</v>
      </c>
      <c r="AQ10" s="17">
        <v>4701</v>
      </c>
      <c r="AR10" s="17">
        <v>0</v>
      </c>
    </row>
    <row r="11" spans="1:44" ht="12">
      <c r="A11" s="2">
        <v>10</v>
      </c>
      <c r="B11" t="s">
        <v>57</v>
      </c>
      <c r="C11" t="s">
        <v>75</v>
      </c>
      <c r="D11" s="5" t="s">
        <v>9</v>
      </c>
      <c r="E11" s="8">
        <v>0.625</v>
      </c>
      <c r="G11" s="5">
        <v>6444</v>
      </c>
      <c r="H11" s="5">
        <v>24.9</v>
      </c>
      <c r="I11" s="9">
        <v>1.15</v>
      </c>
      <c r="J11" s="11">
        <v>514530</v>
      </c>
      <c r="K11" s="11">
        <v>4314062</v>
      </c>
      <c r="L11" s="9">
        <v>0.94</v>
      </c>
      <c r="M11" s="5">
        <v>14.5</v>
      </c>
      <c r="N11" s="5">
        <v>7.83</v>
      </c>
      <c r="O11" s="5">
        <v>222</v>
      </c>
      <c r="P11" s="5">
        <v>261</v>
      </c>
      <c r="Q11" s="5">
        <v>7.66</v>
      </c>
      <c r="R11" s="5">
        <v>74.6</v>
      </c>
      <c r="T11" s="5">
        <v>0</v>
      </c>
      <c r="U11" s="18">
        <v>1.336690939051266</v>
      </c>
      <c r="W11" s="13">
        <v>54.00000000000016</v>
      </c>
      <c r="Y11" s="9">
        <v>3.3276000000009276</v>
      </c>
      <c r="Z11" s="6">
        <v>1.2805434138631955</v>
      </c>
      <c r="AA11" s="6">
        <v>25.52967985163285</v>
      </c>
      <c r="AB11" s="6">
        <v>3.4266088775124723</v>
      </c>
      <c r="AC11" s="6">
        <v>0.9842278326202333</v>
      </c>
      <c r="AD11" s="6">
        <v>20.380829767806574</v>
      </c>
      <c r="AE11" s="6">
        <v>0</v>
      </c>
      <c r="AF11" s="6">
        <v>23.34445453807865</v>
      </c>
      <c r="AG11" s="6">
        <v>0</v>
      </c>
      <c r="AH11" s="6">
        <v>5.138776104565208</v>
      </c>
      <c r="AI11" s="6">
        <v>7.914130280310656</v>
      </c>
      <c r="AJ11" s="6">
        <v>31.666187822959305</v>
      </c>
      <c r="AK11" s="17">
        <v>263.881890681018</v>
      </c>
      <c r="AL11" s="17">
        <v>0</v>
      </c>
      <c r="AM11" s="17">
        <v>0</v>
      </c>
      <c r="AN11" s="17">
        <v>3.5849056603772937</v>
      </c>
      <c r="AO11" s="17">
        <v>37.56887645286257</v>
      </c>
      <c r="AP11" s="17">
        <v>0</v>
      </c>
      <c r="AQ11" s="17">
        <v>9642</v>
      </c>
      <c r="AR11" s="17">
        <v>6.621212121212008</v>
      </c>
    </row>
    <row r="12" spans="1:44" ht="12">
      <c r="A12" s="2">
        <v>11</v>
      </c>
      <c r="B12" t="s">
        <v>58</v>
      </c>
      <c r="C12" t="s">
        <v>85</v>
      </c>
      <c r="D12" s="5" t="s">
        <v>9</v>
      </c>
      <c r="E12" s="8">
        <v>0.6041666666666666</v>
      </c>
      <c r="G12" s="5">
        <v>6302</v>
      </c>
      <c r="H12" s="5">
        <v>8.5</v>
      </c>
      <c r="I12" s="9">
        <v>0.49</v>
      </c>
      <c r="J12" s="11">
        <v>516139</v>
      </c>
      <c r="K12" s="11">
        <v>4308717</v>
      </c>
      <c r="L12" s="9">
        <v>0.58</v>
      </c>
      <c r="M12" s="5">
        <v>18</v>
      </c>
      <c r="N12" s="5">
        <v>8.54</v>
      </c>
      <c r="O12" s="5">
        <v>611</v>
      </c>
      <c r="P12" s="5">
        <v>670</v>
      </c>
      <c r="Q12" s="5">
        <v>6.74</v>
      </c>
      <c r="R12" s="5">
        <v>71.6</v>
      </c>
      <c r="T12" s="5">
        <v>4</v>
      </c>
      <c r="U12" s="18">
        <v>2.7544090331693525</v>
      </c>
      <c r="W12" s="13">
        <v>42.000000000000085</v>
      </c>
      <c r="Y12" s="9">
        <v>8.854800000000068</v>
      </c>
      <c r="Z12" s="6">
        <v>0.2870048745873085</v>
      </c>
      <c r="AA12" s="6">
        <v>45.63752179248821</v>
      </c>
      <c r="AB12" s="6">
        <v>18.117293065868335</v>
      </c>
      <c r="AC12" s="6">
        <v>0</v>
      </c>
      <c r="AD12" s="6">
        <v>162.93890892388293</v>
      </c>
      <c r="AE12" s="6">
        <v>0.02755341519535226</v>
      </c>
      <c r="AF12" s="6">
        <v>56.90818074172798</v>
      </c>
      <c r="AG12" s="6">
        <v>0</v>
      </c>
      <c r="AH12" s="6">
        <v>3.9168752358359886</v>
      </c>
      <c r="AI12" s="6">
        <v>13.950023530043842</v>
      </c>
      <c r="AJ12" s="6">
        <v>109.00876505845406</v>
      </c>
      <c r="AK12" s="17">
        <v>329.0133549037612</v>
      </c>
      <c r="AL12" s="17">
        <v>1.8247403579940262</v>
      </c>
      <c r="AM12" s="17">
        <v>0</v>
      </c>
      <c r="AN12" s="17">
        <v>0.32590051457969504</v>
      </c>
      <c r="AO12" s="17">
        <v>0</v>
      </c>
      <c r="AP12" s="17">
        <v>60.84304318026028</v>
      </c>
      <c r="AQ12" s="17">
        <v>9477</v>
      </c>
      <c r="AR12" s="17">
        <v>0</v>
      </c>
    </row>
    <row r="13" spans="1:44" ht="12">
      <c r="A13" s="2">
        <v>12</v>
      </c>
      <c r="B13" t="s">
        <v>59</v>
      </c>
      <c r="C13" t="s">
        <v>86</v>
      </c>
      <c r="D13" s="5" t="s">
        <v>9</v>
      </c>
      <c r="E13" s="8">
        <v>0.5833333333333334</v>
      </c>
      <c r="G13" s="5">
        <v>6263</v>
      </c>
      <c r="H13" s="5">
        <v>16.4</v>
      </c>
      <c r="I13" s="9">
        <v>1.31</v>
      </c>
      <c r="J13" s="11">
        <v>515921</v>
      </c>
      <c r="K13" s="11">
        <v>4309306</v>
      </c>
      <c r="L13" s="9">
        <v>1.16</v>
      </c>
      <c r="M13" s="5">
        <v>14.3</v>
      </c>
      <c r="N13" s="5">
        <v>8.14</v>
      </c>
      <c r="O13" s="5">
        <v>295</v>
      </c>
      <c r="P13" s="5">
        <v>249</v>
      </c>
      <c r="Q13" s="5">
        <v>7.63</v>
      </c>
      <c r="R13" s="5">
        <v>74</v>
      </c>
      <c r="T13" s="5">
        <v>9</v>
      </c>
      <c r="U13" s="18">
        <v>1.3642418016528155</v>
      </c>
      <c r="W13" s="13">
        <v>61.99999999999983</v>
      </c>
      <c r="Y13" s="9">
        <v>3.759999999999252</v>
      </c>
      <c r="Z13" s="6">
        <v>0.9416187750687097</v>
      </c>
      <c r="AA13" s="6">
        <v>21.42053176719154</v>
      </c>
      <c r="AB13" s="6">
        <v>1.843598407712315</v>
      </c>
      <c r="AC13" s="6">
        <v>0.26352789979810665</v>
      </c>
      <c r="AD13" s="6">
        <v>20.13804539500672</v>
      </c>
      <c r="AE13" s="6">
        <v>0</v>
      </c>
      <c r="AF13" s="6">
        <v>25.575488046520036</v>
      </c>
      <c r="AG13" s="6">
        <v>0</v>
      </c>
      <c r="AH13" s="6">
        <v>4.984352437125047</v>
      </c>
      <c r="AI13" s="6">
        <v>8.330888846523509</v>
      </c>
      <c r="AJ13" s="6">
        <v>38.0203514005449</v>
      </c>
      <c r="AK13" s="17">
        <v>329.0133549037612</v>
      </c>
      <c r="AL13" s="17">
        <v>0</v>
      </c>
      <c r="AM13" s="17">
        <v>0</v>
      </c>
      <c r="AN13" s="17">
        <v>1.4408233276157156</v>
      </c>
      <c r="AO13" s="17">
        <v>0</v>
      </c>
      <c r="AP13" s="17">
        <v>0</v>
      </c>
      <c r="AQ13" s="17">
        <v>11186</v>
      </c>
      <c r="AR13" s="17">
        <v>0</v>
      </c>
    </row>
    <row r="14" spans="1:44" ht="12">
      <c r="A14" s="2">
        <v>13</v>
      </c>
      <c r="B14" t="s">
        <v>26</v>
      </c>
      <c r="C14" t="s">
        <v>51</v>
      </c>
      <c r="D14" s="5" t="s">
        <v>9</v>
      </c>
      <c r="E14" s="8">
        <v>0.5416666666666666</v>
      </c>
      <c r="G14" s="5">
        <v>6183</v>
      </c>
      <c r="H14" s="5">
        <v>3.3</v>
      </c>
      <c r="I14" s="9">
        <v>0.66</v>
      </c>
      <c r="J14" s="11">
        <v>509168</v>
      </c>
      <c r="K14" s="11">
        <v>4300789</v>
      </c>
      <c r="L14" s="9">
        <v>0.67</v>
      </c>
      <c r="M14" s="5">
        <v>8.8</v>
      </c>
      <c r="N14" s="5">
        <v>7.27</v>
      </c>
      <c r="O14" s="5">
        <v>85</v>
      </c>
      <c r="P14" s="5">
        <v>115</v>
      </c>
      <c r="Q14" s="5">
        <v>8.77</v>
      </c>
      <c r="R14" s="5">
        <v>75.7</v>
      </c>
      <c r="T14" s="5">
        <v>4</v>
      </c>
      <c r="U14" s="18">
        <v>0.6490155929327192</v>
      </c>
      <c r="W14" s="13">
        <v>0</v>
      </c>
      <c r="Y14" s="9">
        <v>1.3347999999988929</v>
      </c>
      <c r="Z14" s="6">
        <v>2.8242946404169604</v>
      </c>
      <c r="AA14" s="6">
        <v>6.3871879457996625</v>
      </c>
      <c r="AB14" s="6">
        <v>0.8127257461768924</v>
      </c>
      <c r="AC14" s="6">
        <v>0</v>
      </c>
      <c r="AD14" s="6">
        <v>6.99762306449278</v>
      </c>
      <c r="AE14" s="6">
        <v>0</v>
      </c>
      <c r="AF14" s="6">
        <v>8.715700649960985</v>
      </c>
      <c r="AG14" s="6">
        <v>0</v>
      </c>
      <c r="AH14" s="6">
        <v>2.390055765941466</v>
      </c>
      <c r="AI14" s="6">
        <v>3.8300006001802362</v>
      </c>
      <c r="AJ14" s="6">
        <v>14.473105426774175</v>
      </c>
      <c r="AK14" s="17">
        <v>0</v>
      </c>
      <c r="AL14" s="17">
        <v>0</v>
      </c>
      <c r="AM14" s="17">
        <v>0</v>
      </c>
      <c r="AN14" s="17">
        <v>1.4408233276157156</v>
      </c>
      <c r="AO14" s="17">
        <v>22.921868273783794</v>
      </c>
      <c r="AP14" s="17">
        <v>0</v>
      </c>
      <c r="AQ14" s="17">
        <v>4991</v>
      </c>
      <c r="AR14" s="17">
        <v>0</v>
      </c>
    </row>
    <row r="15" spans="1:44" ht="12">
      <c r="A15" s="2">
        <v>14</v>
      </c>
      <c r="B15" t="s">
        <v>60</v>
      </c>
      <c r="C15" t="s">
        <v>87</v>
      </c>
      <c r="D15" s="5" t="s">
        <v>9</v>
      </c>
      <c r="E15" s="8">
        <v>0.5881944444444445</v>
      </c>
      <c r="G15" s="5">
        <v>6021</v>
      </c>
      <c r="H15" s="5">
        <f>13.8*3.3</f>
        <v>45.54</v>
      </c>
      <c r="I15" s="9">
        <f>0.35*3.3</f>
        <v>1.1549999999999998</v>
      </c>
      <c r="J15" s="11">
        <v>514448.92</v>
      </c>
      <c r="K15" s="11">
        <v>4298011.94</v>
      </c>
      <c r="L15" s="9">
        <v>0.91</v>
      </c>
      <c r="M15" s="5">
        <v>16.6</v>
      </c>
      <c r="N15" s="5">
        <v>8.73</v>
      </c>
      <c r="O15" s="5">
        <v>453.2</v>
      </c>
      <c r="P15" s="5">
        <v>566</v>
      </c>
      <c r="Q15" s="5">
        <v>7.83</v>
      </c>
      <c r="R15" s="5">
        <v>80.2</v>
      </c>
      <c r="T15" s="5">
        <v>15</v>
      </c>
      <c r="U15" s="18">
        <v>2.119555340760297</v>
      </c>
      <c r="W15" s="13">
        <v>101</v>
      </c>
      <c r="Y15" s="9">
        <v>5.884400000000312</v>
      </c>
      <c r="Z15" s="6">
        <v>1.2983671312688962</v>
      </c>
      <c r="AA15" s="6">
        <v>37.79499990847157</v>
      </c>
      <c r="AB15" s="6">
        <v>4.976050911447805</v>
      </c>
      <c r="AC15" s="6">
        <v>0</v>
      </c>
      <c r="AD15" s="6">
        <v>94.29457655148803</v>
      </c>
      <c r="AE15" s="6">
        <v>0</v>
      </c>
      <c r="AF15" s="6">
        <v>42.045232175990186</v>
      </c>
      <c r="AG15" s="6">
        <v>0</v>
      </c>
      <c r="AH15" s="6">
        <v>5.470027763867952</v>
      </c>
      <c r="AI15" s="6">
        <v>15.407689823722205</v>
      </c>
      <c r="AJ15" s="6">
        <v>66.52339407599118</v>
      </c>
      <c r="AK15" s="17">
        <v>198.67195481463287</v>
      </c>
      <c r="AL15" s="17">
        <v>3.675776056539639</v>
      </c>
      <c r="AM15" s="17">
        <v>0</v>
      </c>
      <c r="AN15" s="17">
        <v>71.85248713550595</v>
      </c>
      <c r="AO15" s="17">
        <v>0</v>
      </c>
      <c r="AP15" s="17">
        <v>193.1939684715557</v>
      </c>
      <c r="AQ15" s="17">
        <v>13176</v>
      </c>
      <c r="AR15" s="17">
        <v>3.9276094276093145</v>
      </c>
    </row>
    <row r="16" spans="1:44" ht="12">
      <c r="A16" s="2">
        <v>15</v>
      </c>
      <c r="B16" t="s">
        <v>16</v>
      </c>
      <c r="C16" t="s">
        <v>88</v>
      </c>
      <c r="D16" s="5" t="s">
        <v>9</v>
      </c>
      <c r="E16" s="8">
        <v>0.5631944444444444</v>
      </c>
      <c r="F16" s="9">
        <v>56</v>
      </c>
      <c r="G16" s="5">
        <v>5999</v>
      </c>
      <c r="H16" s="5">
        <v>22</v>
      </c>
      <c r="I16" s="9">
        <v>0.5</v>
      </c>
      <c r="J16" s="11">
        <v>522322</v>
      </c>
      <c r="K16" s="11">
        <v>4296372</v>
      </c>
      <c r="L16" s="9">
        <v>0.81</v>
      </c>
      <c r="M16" s="5">
        <v>18.5</v>
      </c>
      <c r="N16" s="5">
        <v>8.2</v>
      </c>
      <c r="O16" s="5">
        <v>721</v>
      </c>
      <c r="P16" s="5">
        <v>975</v>
      </c>
      <c r="Q16" s="5">
        <v>9.86</v>
      </c>
      <c r="R16" s="5">
        <v>106.4</v>
      </c>
      <c r="T16" s="5">
        <v>43</v>
      </c>
      <c r="U16" s="18">
        <v>4.852858300645122</v>
      </c>
      <c r="W16" s="13">
        <v>26.000000000000192</v>
      </c>
      <c r="Y16" s="9">
        <v>13.498399999999265</v>
      </c>
      <c r="Z16" s="6">
        <v>0.6685361814072707</v>
      </c>
      <c r="AA16" s="6">
        <v>109.07613479710827</v>
      </c>
      <c r="AB16" s="6">
        <v>6.122292087457903</v>
      </c>
      <c r="AC16" s="6">
        <v>6.35642094595818</v>
      </c>
      <c r="AD16" s="6">
        <v>196.35435478559728</v>
      </c>
      <c r="AE16" s="6">
        <v>0</v>
      </c>
      <c r="AF16" s="6">
        <v>158.5948088249632</v>
      </c>
      <c r="AG16" s="6">
        <v>57.38709985757936</v>
      </c>
      <c r="AH16" s="6">
        <v>13.287368881309867</v>
      </c>
      <c r="AI16" s="6">
        <v>10.3610508859309</v>
      </c>
      <c r="AJ16" s="6">
        <v>79.937493768085</v>
      </c>
      <c r="AK16" s="17">
        <v>166.0539082741667</v>
      </c>
      <c r="AL16" s="17">
        <v>0</v>
      </c>
      <c r="AM16" s="17">
        <v>3.750483558994267</v>
      </c>
      <c r="AN16" s="17">
        <v>5.12864493996563</v>
      </c>
      <c r="AO16" s="17">
        <v>0</v>
      </c>
      <c r="AP16" s="17">
        <v>351.93283070596283</v>
      </c>
      <c r="AQ16" s="17">
        <v>16416</v>
      </c>
      <c r="AR16" s="17">
        <v>8.641414141414026</v>
      </c>
    </row>
    <row r="17" spans="1:44" ht="12">
      <c r="A17" s="2">
        <v>16</v>
      </c>
      <c r="B17" t="s">
        <v>61</v>
      </c>
      <c r="C17" t="s">
        <v>89</v>
      </c>
      <c r="D17" s="5" t="s">
        <v>9</v>
      </c>
      <c r="E17" s="8">
        <v>0.5833333333333334</v>
      </c>
      <c r="G17" s="5">
        <v>5988</v>
      </c>
      <c r="H17" s="5">
        <f>4.71*3.3</f>
        <v>15.543</v>
      </c>
      <c r="I17" s="9">
        <f>0.31*3.3</f>
        <v>1.023</v>
      </c>
      <c r="J17" s="11">
        <v>513744.63</v>
      </c>
      <c r="K17" s="11">
        <v>4297884.92</v>
      </c>
      <c r="L17" s="9">
        <v>0.72</v>
      </c>
      <c r="M17" s="5">
        <v>14.3</v>
      </c>
      <c r="N17" s="5">
        <v>8.41</v>
      </c>
      <c r="O17" s="5">
        <v>530</v>
      </c>
      <c r="P17" s="5">
        <v>660</v>
      </c>
      <c r="Q17" s="5">
        <v>8.34</v>
      </c>
      <c r="R17" s="5">
        <v>81.3</v>
      </c>
      <c r="T17" s="5">
        <v>0</v>
      </c>
      <c r="U17" s="18">
        <v>2.237235389783784</v>
      </c>
      <c r="W17" s="13">
        <v>18</v>
      </c>
      <c r="Y17" s="9">
        <v>5.583600000001013</v>
      </c>
      <c r="Z17" s="6">
        <v>2.515495633110362</v>
      </c>
      <c r="AA17" s="6">
        <v>34.14829320220464</v>
      </c>
      <c r="AB17" s="6">
        <v>2.344911442206546</v>
      </c>
      <c r="AC17" s="6">
        <v>0</v>
      </c>
      <c r="AD17" s="6">
        <v>88.93368548027621</v>
      </c>
      <c r="AE17" s="6">
        <v>0.02896906758516761</v>
      </c>
      <c r="AF17" s="6">
        <v>43.95474330819462</v>
      </c>
      <c r="AG17" s="6">
        <v>0</v>
      </c>
      <c r="AH17" s="6">
        <v>4.9168152275160955</v>
      </c>
      <c r="AI17" s="6">
        <v>19.643706112676618</v>
      </c>
      <c r="AJ17" s="6">
        <v>58.103055094156865</v>
      </c>
      <c r="AK17" s="17">
        <v>687.890338492531</v>
      </c>
      <c r="AL17" s="17">
        <v>0</v>
      </c>
      <c r="AM17" s="17">
        <v>0</v>
      </c>
      <c r="AN17" s="17">
        <v>0</v>
      </c>
      <c r="AO17" s="17">
        <v>122.0716745587601</v>
      </c>
      <c r="AP17" s="17">
        <v>47.61480466072635</v>
      </c>
      <c r="AQ17" s="17">
        <v>8066</v>
      </c>
      <c r="AR17" s="17">
        <v>8.473063973063859</v>
      </c>
    </row>
    <row r="18" spans="1:44" ht="12">
      <c r="A18" s="2">
        <v>17</v>
      </c>
      <c r="B18" t="s">
        <v>10</v>
      </c>
      <c r="C18" t="s">
        <v>90</v>
      </c>
      <c r="D18" s="5" t="s">
        <v>9</v>
      </c>
      <c r="E18" s="8">
        <v>0.6138888888888888</v>
      </c>
      <c r="F18" s="8"/>
      <c r="G18" s="5">
        <v>5911</v>
      </c>
      <c r="H18" s="5">
        <v>12.6</v>
      </c>
      <c r="I18" s="9">
        <v>0.46</v>
      </c>
      <c r="J18" s="11">
        <v>515846</v>
      </c>
      <c r="K18" s="11">
        <v>4296383</v>
      </c>
      <c r="L18" s="9">
        <v>0.214</v>
      </c>
      <c r="M18" s="5">
        <v>13.6</v>
      </c>
      <c r="N18" s="5">
        <v>7.37</v>
      </c>
      <c r="O18" s="5">
        <v>996</v>
      </c>
      <c r="P18" s="5">
        <v>1254</v>
      </c>
      <c r="Q18" s="5">
        <v>14.15</v>
      </c>
      <c r="R18" s="5">
        <v>128</v>
      </c>
      <c r="T18" s="5">
        <v>30</v>
      </c>
      <c r="U18" s="18">
        <v>4.697578764726153</v>
      </c>
      <c r="W18" s="13">
        <v>0</v>
      </c>
      <c r="Y18" s="9">
        <v>21.31919999999974</v>
      </c>
      <c r="Z18" s="6">
        <v>3.3752735649242056</v>
      </c>
      <c r="AA18" s="6">
        <v>563.2977204266926</v>
      </c>
      <c r="AB18" s="6">
        <v>20.006098353979244</v>
      </c>
      <c r="AC18" s="6">
        <v>0</v>
      </c>
      <c r="AD18" s="6">
        <v>3508.083882390031</v>
      </c>
      <c r="AE18" s="6">
        <v>0.5250109790060354</v>
      </c>
      <c r="AF18" s="6">
        <v>1089.1214119801446</v>
      </c>
      <c r="AG18" s="6">
        <v>0</v>
      </c>
      <c r="AH18" s="6">
        <v>35.669113704475635</v>
      </c>
      <c r="AI18" s="6">
        <v>343.2774088460076</v>
      </c>
      <c r="AJ18" s="6">
        <v>702.3636731554725</v>
      </c>
      <c r="AK18" s="17">
        <v>850.8497851221256</v>
      </c>
      <c r="AL18" s="17">
        <v>0</v>
      </c>
      <c r="AM18" s="17">
        <v>0</v>
      </c>
      <c r="AN18" s="17">
        <v>4.528301886792388</v>
      </c>
      <c r="AO18" s="17">
        <v>9.566293585880222</v>
      </c>
      <c r="AP18" s="17">
        <v>0</v>
      </c>
      <c r="AQ18" s="17">
        <v>2378</v>
      </c>
      <c r="AR18" s="17">
        <v>8.893939393939279</v>
      </c>
    </row>
    <row r="19" spans="1:44" ht="12">
      <c r="A19" s="2">
        <v>18</v>
      </c>
      <c r="B19" t="s">
        <v>62</v>
      </c>
      <c r="C19" t="s">
        <v>91</v>
      </c>
      <c r="D19" s="5" t="s">
        <v>9</v>
      </c>
      <c r="E19" s="8">
        <v>0.6027777777777777</v>
      </c>
      <c r="G19" s="5">
        <v>5902</v>
      </c>
      <c r="H19" s="5">
        <v>69</v>
      </c>
      <c r="I19" s="9">
        <v>0.67</v>
      </c>
      <c r="J19" s="11">
        <v>515930</v>
      </c>
      <c r="K19" s="11">
        <v>4296297</v>
      </c>
      <c r="L19" s="9">
        <v>0.96</v>
      </c>
      <c r="M19" s="5">
        <v>15.7</v>
      </c>
      <c r="N19" s="5">
        <v>8.3</v>
      </c>
      <c r="O19" s="5">
        <v>331</v>
      </c>
      <c r="P19" s="5">
        <v>430</v>
      </c>
      <c r="Q19" s="5">
        <v>8.96</v>
      </c>
      <c r="R19" s="5">
        <v>90.4</v>
      </c>
      <c r="T19" s="5">
        <v>4</v>
      </c>
      <c r="U19" s="18">
        <v>2.1871461543728636</v>
      </c>
      <c r="W19" s="13">
        <v>33</v>
      </c>
      <c r="Y19" s="9">
        <v>7.012400000000355</v>
      </c>
      <c r="Z19" s="6">
        <v>0.9793482898852359</v>
      </c>
      <c r="AA19" s="6">
        <v>21.777202689388766</v>
      </c>
      <c r="AB19" s="6">
        <v>2.609364003408929</v>
      </c>
      <c r="AC19" s="6">
        <v>0</v>
      </c>
      <c r="AD19" s="6">
        <v>67.73216728564039</v>
      </c>
      <c r="AE19" s="6">
        <v>0.02795361530159101</v>
      </c>
      <c r="AF19" s="6">
        <v>49.22058454764408</v>
      </c>
      <c r="AG19" s="6">
        <v>0</v>
      </c>
      <c r="AH19" s="6">
        <v>5.180949942229524</v>
      </c>
      <c r="AI19" s="6">
        <v>19.143082741162313</v>
      </c>
      <c r="AJ19" s="6">
        <v>68.64058516132914</v>
      </c>
      <c r="AK19" s="17">
        <v>883.5463033062337</v>
      </c>
      <c r="AL19" s="17">
        <v>0</v>
      </c>
      <c r="AM19" s="17">
        <v>0</v>
      </c>
      <c r="AN19" s="17">
        <v>3.070325900514515</v>
      </c>
      <c r="AO19" s="17">
        <v>8.139259578131623</v>
      </c>
      <c r="AP19" s="17">
        <v>206.42220699108964</v>
      </c>
      <c r="AQ19" s="17">
        <v>11416</v>
      </c>
      <c r="AR19" s="17">
        <v>4.516835016834904</v>
      </c>
    </row>
    <row r="20" spans="1:44" ht="12">
      <c r="A20" s="2">
        <v>19</v>
      </c>
      <c r="B20" t="s">
        <v>19</v>
      </c>
      <c r="C20" t="s">
        <v>92</v>
      </c>
      <c r="D20" s="5" t="s">
        <v>9</v>
      </c>
      <c r="E20" s="8">
        <v>0.5875</v>
      </c>
      <c r="G20" s="5">
        <v>5867</v>
      </c>
      <c r="H20" s="5">
        <v>20</v>
      </c>
      <c r="I20" s="9"/>
      <c r="J20" s="11">
        <v>517446</v>
      </c>
      <c r="K20" s="11">
        <v>4295625</v>
      </c>
      <c r="L20" s="9">
        <v>1.04</v>
      </c>
      <c r="M20" s="5">
        <v>16.1</v>
      </c>
      <c r="N20" s="5">
        <v>6.32</v>
      </c>
      <c r="O20" s="5">
        <v>357</v>
      </c>
      <c r="P20" s="5">
        <v>467</v>
      </c>
      <c r="Q20" s="5">
        <v>7.87</v>
      </c>
      <c r="R20" s="5">
        <v>77.8</v>
      </c>
      <c r="T20" s="5">
        <v>460</v>
      </c>
      <c r="U20" s="18">
        <v>1.7911978419083487</v>
      </c>
      <c r="W20" s="13">
        <v>13.000000000000233</v>
      </c>
      <c r="Y20" s="9">
        <v>7.14399999999938</v>
      </c>
      <c r="Z20" s="6">
        <v>1.6645439722067923</v>
      </c>
      <c r="AA20" s="6">
        <v>49.906732324722995</v>
      </c>
      <c r="AB20" s="6">
        <v>10.256093967539746</v>
      </c>
      <c r="AC20" s="6">
        <v>3.360472110756628</v>
      </c>
      <c r="AD20" s="6">
        <v>132.3186293811824</v>
      </c>
      <c r="AE20" s="6">
        <v>0</v>
      </c>
      <c r="AF20" s="6">
        <v>71.36768149165536</v>
      </c>
      <c r="AG20" s="6">
        <v>0</v>
      </c>
      <c r="AH20" s="6">
        <v>11.115726977946869</v>
      </c>
      <c r="AI20" s="6">
        <v>19.614670174778784</v>
      </c>
      <c r="AJ20" s="6">
        <v>50.52719226465778</v>
      </c>
      <c r="AK20" s="17">
        <v>426.84133731061246</v>
      </c>
      <c r="AL20" s="17">
        <v>0</v>
      </c>
      <c r="AM20" s="17">
        <v>0.5589941972921386</v>
      </c>
      <c r="AN20" s="17">
        <v>7.530017152658599</v>
      </c>
      <c r="AO20" s="17">
        <v>32.31704692208341</v>
      </c>
      <c r="AP20" s="17">
        <v>166.73749143248781</v>
      </c>
      <c r="AQ20" s="17">
        <v>6514</v>
      </c>
      <c r="AR20" s="17">
        <v>42.73232323232312</v>
      </c>
    </row>
    <row r="21" spans="1:44" ht="12">
      <c r="A21" s="2">
        <v>20</v>
      </c>
      <c r="B21" t="s">
        <v>20</v>
      </c>
      <c r="C21" t="s">
        <v>93</v>
      </c>
      <c r="D21" s="5" t="s">
        <v>9</v>
      </c>
      <c r="E21" s="8">
        <v>0.5625</v>
      </c>
      <c r="G21" s="5">
        <v>6100</v>
      </c>
      <c r="I21" s="9"/>
      <c r="J21" s="11">
        <v>509626.13</v>
      </c>
      <c r="K21" s="11">
        <v>4300862.05</v>
      </c>
      <c r="L21" s="9">
        <v>0.75</v>
      </c>
      <c r="M21" s="5">
        <v>8.5</v>
      </c>
      <c r="N21" s="5">
        <v>8.3</v>
      </c>
      <c r="O21" s="5">
        <v>366</v>
      </c>
      <c r="P21" s="5">
        <v>460</v>
      </c>
      <c r="Q21" s="5">
        <v>9.39</v>
      </c>
      <c r="R21" s="5">
        <v>80</v>
      </c>
      <c r="T21" s="5">
        <v>9</v>
      </c>
      <c r="U21" s="18">
        <v>2.0517149958409022</v>
      </c>
      <c r="W21" s="13">
        <v>0</v>
      </c>
      <c r="Y21" s="9">
        <v>3.6472000000008507</v>
      </c>
      <c r="Z21" s="6">
        <v>2.3636643195152924</v>
      </c>
      <c r="AA21" s="6">
        <v>32.3108666171228</v>
      </c>
      <c r="AB21" s="6">
        <v>2.253383314832018</v>
      </c>
      <c r="AC21" s="6">
        <v>0</v>
      </c>
      <c r="AD21" s="6">
        <v>13.84788607343723</v>
      </c>
      <c r="AE21" s="6">
        <v>0</v>
      </c>
      <c r="AF21" s="6">
        <v>27.52016663431018</v>
      </c>
      <c r="AG21" s="6">
        <v>0</v>
      </c>
      <c r="AH21" s="6">
        <v>3.29075701063433</v>
      </c>
      <c r="AI21" s="6">
        <v>10.649080584541718</v>
      </c>
      <c r="AJ21" s="6">
        <v>44.77438363545139</v>
      </c>
      <c r="AK21" s="17">
        <v>655.1938203084229</v>
      </c>
      <c r="AL21" s="17">
        <v>0</v>
      </c>
      <c r="AM21" s="17">
        <v>0</v>
      </c>
      <c r="AN21" s="17">
        <v>2.298456260720347</v>
      </c>
      <c r="AO21" s="17">
        <v>28.302841153680475</v>
      </c>
      <c r="AP21" s="17">
        <v>47.61480466072635</v>
      </c>
      <c r="AQ21" s="17">
        <v>10246</v>
      </c>
      <c r="AR21" s="17">
        <v>0</v>
      </c>
    </row>
    <row r="22" spans="1:44" ht="12">
      <c r="A22" s="2">
        <v>21</v>
      </c>
      <c r="B22" t="s">
        <v>63</v>
      </c>
      <c r="C22" t="s">
        <v>94</v>
      </c>
      <c r="D22" s="5" t="s">
        <v>9</v>
      </c>
      <c r="E22" s="8">
        <v>0.5319444444444444</v>
      </c>
      <c r="F22" s="5">
        <v>55</v>
      </c>
      <c r="G22" s="5">
        <v>5725</v>
      </c>
      <c r="H22" s="5">
        <v>35</v>
      </c>
      <c r="I22" s="9">
        <v>1</v>
      </c>
      <c r="J22" s="11">
        <v>518986</v>
      </c>
      <c r="K22" s="11">
        <v>4293816</v>
      </c>
      <c r="L22" s="9">
        <v>0.89</v>
      </c>
      <c r="M22" s="5">
        <v>15.7</v>
      </c>
      <c r="N22" s="5">
        <v>7.74</v>
      </c>
      <c r="O22" s="5">
        <v>376</v>
      </c>
      <c r="P22" s="5">
        <v>489</v>
      </c>
      <c r="Q22" s="5">
        <v>9.45</v>
      </c>
      <c r="R22" s="5">
        <v>96</v>
      </c>
      <c r="T22" s="5">
        <v>460</v>
      </c>
      <c r="U22" s="18">
        <v>1.826246895633821</v>
      </c>
      <c r="W22" s="13">
        <v>27.00000000000008</v>
      </c>
      <c r="Y22" s="9">
        <v>7.783199999999226</v>
      </c>
      <c r="Z22" s="6">
        <v>1.6256577109568848</v>
      </c>
      <c r="AA22" s="6">
        <v>49.963172463727446</v>
      </c>
      <c r="AB22" s="6">
        <v>8.672446451512874</v>
      </c>
      <c r="AC22" s="6">
        <v>3.1353000934480546</v>
      </c>
      <c r="AD22" s="6">
        <v>145.1997263616845</v>
      </c>
      <c r="AE22" s="6">
        <v>0</v>
      </c>
      <c r="AF22" s="6">
        <v>73.8568031923813</v>
      </c>
      <c r="AG22" s="6">
        <v>0</v>
      </c>
      <c r="AH22" s="6">
        <v>10.902657367083439</v>
      </c>
      <c r="AI22" s="6">
        <v>20.93157884492951</v>
      </c>
      <c r="AJ22" s="6">
        <v>54.26523842602704</v>
      </c>
      <c r="AK22" s="17">
        <v>590.0623560856798</v>
      </c>
      <c r="AL22" s="17">
        <v>0.06184921652201025</v>
      </c>
      <c r="AM22" s="17">
        <v>0.6557059961315971</v>
      </c>
      <c r="AN22" s="17">
        <v>12.161234991423608</v>
      </c>
      <c r="AO22" s="17">
        <v>17.949849332759257</v>
      </c>
      <c r="AP22" s="17">
        <v>0</v>
      </c>
      <c r="AQ22" s="17">
        <v>7632</v>
      </c>
      <c r="AR22" s="17">
        <v>33.893939393939284</v>
      </c>
    </row>
    <row r="23" spans="1:44" ht="12">
      <c r="A23" s="2">
        <v>22</v>
      </c>
      <c r="B23" t="s">
        <v>64</v>
      </c>
      <c r="C23" t="s">
        <v>74</v>
      </c>
      <c r="D23" s="5" t="s">
        <v>9</v>
      </c>
      <c r="E23" s="8">
        <v>0.6458333333333334</v>
      </c>
      <c r="G23" s="5">
        <v>5681</v>
      </c>
      <c r="H23" s="5">
        <f>22.4*3.3</f>
        <v>73.91999999999999</v>
      </c>
      <c r="I23" s="9">
        <f>0.36*3.3</f>
        <v>1.188</v>
      </c>
      <c r="J23" s="11">
        <v>514393.22</v>
      </c>
      <c r="K23" s="11">
        <v>4299605.25</v>
      </c>
      <c r="L23" s="9">
        <v>1.15</v>
      </c>
      <c r="M23" s="5">
        <v>17.3</v>
      </c>
      <c r="N23" s="5">
        <v>8.64</v>
      </c>
      <c r="O23" s="5">
        <v>444</v>
      </c>
      <c r="P23" s="5">
        <v>554</v>
      </c>
      <c r="Q23" s="5">
        <v>7.39</v>
      </c>
      <c r="R23" s="5">
        <v>77</v>
      </c>
      <c r="T23" s="5">
        <v>15</v>
      </c>
      <c r="U23" s="18">
        <v>2.0525348153820677</v>
      </c>
      <c r="W23" s="13">
        <v>59.99999999999977</v>
      </c>
      <c r="Y23" s="9">
        <v>5.640000000000214</v>
      </c>
      <c r="Z23" s="6">
        <v>1.2949097658985547</v>
      </c>
      <c r="AA23" s="6">
        <v>37.492482290568645</v>
      </c>
      <c r="AB23" s="6">
        <v>4.845818604109006</v>
      </c>
      <c r="AC23" s="6">
        <v>0</v>
      </c>
      <c r="AD23" s="6">
        <v>87.44836892592849</v>
      </c>
      <c r="AE23" s="6">
        <v>0.011034355643760797</v>
      </c>
      <c r="AF23" s="6">
        <v>40.133432948799985</v>
      </c>
      <c r="AG23" s="6">
        <v>0</v>
      </c>
      <c r="AH23" s="6">
        <v>5.430249342377856</v>
      </c>
      <c r="AI23" s="6">
        <v>14.639655393730514</v>
      </c>
      <c r="AJ23" s="6">
        <v>64.69624798134939</v>
      </c>
      <c r="AK23" s="17">
        <v>0</v>
      </c>
      <c r="AL23" s="17">
        <v>0</v>
      </c>
      <c r="AM23" s="17">
        <v>0</v>
      </c>
      <c r="AN23" s="17">
        <v>0.9262435677529369</v>
      </c>
      <c r="AO23" s="17">
        <v>5.687688334050694</v>
      </c>
      <c r="AP23" s="17">
        <v>0</v>
      </c>
      <c r="AQ23" s="17">
        <v>11656</v>
      </c>
      <c r="AR23" s="17">
        <v>2.8333333333332202</v>
      </c>
    </row>
    <row r="24" spans="1:44" ht="12">
      <c r="A24" s="2">
        <v>23</v>
      </c>
      <c r="B24" t="s">
        <v>21</v>
      </c>
      <c r="C24" t="s">
        <v>95</v>
      </c>
      <c r="D24" s="5" t="s">
        <v>9</v>
      </c>
      <c r="E24" s="8">
        <v>0.6145833333333334</v>
      </c>
      <c r="G24" s="5">
        <v>5605</v>
      </c>
      <c r="H24" s="5">
        <f>77*3.3</f>
        <v>254.1</v>
      </c>
      <c r="I24" s="9">
        <f>50/(2.54*12)</f>
        <v>1.6404199475065617</v>
      </c>
      <c r="J24" s="11">
        <v>524130</v>
      </c>
      <c r="K24" s="11">
        <v>4285081.81</v>
      </c>
      <c r="L24" s="9">
        <v>1.01</v>
      </c>
      <c r="M24" s="5">
        <v>16.9</v>
      </c>
      <c r="N24" s="5">
        <v>8.92</v>
      </c>
      <c r="O24" s="5">
        <v>638</v>
      </c>
      <c r="P24" s="5">
        <v>792</v>
      </c>
      <c r="Q24" s="5">
        <v>8.26</v>
      </c>
      <c r="R24" s="5">
        <v>85.5</v>
      </c>
      <c r="T24" s="5">
        <v>240</v>
      </c>
      <c r="U24" s="18">
        <v>2.309207099864933</v>
      </c>
      <c r="W24" s="13">
        <v>2.999999999999947</v>
      </c>
      <c r="Y24" s="9">
        <v>8.967600000001141</v>
      </c>
      <c r="Z24" s="6">
        <v>1.572399534862444</v>
      </c>
      <c r="AA24" s="6">
        <v>57.334645109207884</v>
      </c>
      <c r="AB24" s="6">
        <v>11.123745727947288</v>
      </c>
      <c r="AC24" s="6">
        <v>1.9357579873776622</v>
      </c>
      <c r="AD24" s="6">
        <v>168.58241571897707</v>
      </c>
      <c r="AE24" s="6">
        <v>0.02519263173152124</v>
      </c>
      <c r="AF24" s="6">
        <v>81.0017715493376</v>
      </c>
      <c r="AG24" s="6">
        <v>0</v>
      </c>
      <c r="AH24" s="6">
        <v>9.581143541014388</v>
      </c>
      <c r="AI24" s="6">
        <v>22.831788110081085</v>
      </c>
      <c r="AJ24" s="6">
        <v>67.79613922853594</v>
      </c>
      <c r="AK24" s="17">
        <v>622.7588742697878</v>
      </c>
      <c r="AL24" s="17">
        <v>0</v>
      </c>
      <c r="AM24" s="17">
        <v>0</v>
      </c>
      <c r="AN24" s="17">
        <v>0.32590051457969504</v>
      </c>
      <c r="AO24" s="17">
        <v>5.9599655617734655</v>
      </c>
      <c r="AP24" s="17">
        <v>0</v>
      </c>
      <c r="AQ24" s="17">
        <v>8826</v>
      </c>
      <c r="AR24" s="17">
        <v>16.722222222222108</v>
      </c>
    </row>
    <row r="25" spans="1:44" ht="12">
      <c r="A25" s="2">
        <v>24</v>
      </c>
      <c r="B25" t="s">
        <v>65</v>
      </c>
      <c r="C25" t="s">
        <v>96</v>
      </c>
      <c r="D25" s="5" t="s">
        <v>27</v>
      </c>
      <c r="E25" s="8">
        <v>0.6875</v>
      </c>
      <c r="G25" s="5">
        <v>4700</v>
      </c>
      <c r="I25" s="9"/>
      <c r="J25" s="11">
        <v>537268.6</v>
      </c>
      <c r="K25" s="11">
        <v>4234270.09</v>
      </c>
      <c r="M25" s="5">
        <v>21.3</v>
      </c>
      <c r="N25" s="5">
        <v>8.44</v>
      </c>
      <c r="O25" s="5">
        <v>1140</v>
      </c>
      <c r="P25" s="5">
        <v>1165</v>
      </c>
      <c r="Q25" s="5">
        <v>6.48</v>
      </c>
      <c r="R25" s="5">
        <v>73</v>
      </c>
      <c r="U25" s="18">
        <v>3.7068723410020974</v>
      </c>
      <c r="W25" s="13">
        <v>52.0000000000001</v>
      </c>
      <c r="Y25" s="9">
        <v>17.484000000000663</v>
      </c>
      <c r="Z25" s="6">
        <v>1.540048143955338</v>
      </c>
      <c r="AA25" s="6">
        <v>55.75666487638631</v>
      </c>
      <c r="AB25" s="6">
        <v>7.085987388611368</v>
      </c>
      <c r="AC25" s="6">
        <v>4.523426991677763</v>
      </c>
      <c r="AD25" s="6">
        <v>364.65821016407693</v>
      </c>
      <c r="AE25" s="6">
        <v>0.3634665024417608</v>
      </c>
      <c r="AF25" s="6">
        <v>141.3724421052805</v>
      </c>
      <c r="AG25" s="6">
        <v>0</v>
      </c>
      <c r="AH25" s="6">
        <v>6.481614782972516</v>
      </c>
      <c r="AI25" s="6">
        <v>54.45720953758542</v>
      </c>
      <c r="AJ25" s="6">
        <v>108.91971988955586</v>
      </c>
      <c r="AK25" s="17">
        <v>687.890338492531</v>
      </c>
      <c r="AL25" s="17">
        <v>0</v>
      </c>
      <c r="AM25" s="17">
        <v>3.5570599613153497</v>
      </c>
      <c r="AN25" s="17">
        <v>1.4408233276157156</v>
      </c>
      <c r="AO25" s="17">
        <v>8.275936289280999</v>
      </c>
      <c r="AP25" s="17">
        <v>418.1425633995886</v>
      </c>
      <c r="AQ25" s="17">
        <v>9210</v>
      </c>
      <c r="AR25" s="17">
        <v>4.348484848484735</v>
      </c>
    </row>
    <row r="26" spans="1:44" ht="12">
      <c r="A26" s="2">
        <v>25</v>
      </c>
      <c r="B26" t="s">
        <v>28</v>
      </c>
      <c r="C26" t="s">
        <v>97</v>
      </c>
      <c r="D26" s="5" t="s">
        <v>9</v>
      </c>
      <c r="E26" s="8">
        <v>0.6458333333333334</v>
      </c>
      <c r="J26" s="12">
        <v>507126</v>
      </c>
      <c r="K26" s="11">
        <v>4300890.729313364</v>
      </c>
      <c r="O26" s="5">
        <v>808</v>
      </c>
      <c r="P26" s="5">
        <v>1214</v>
      </c>
      <c r="U26" s="18">
        <v>42.984027121141956</v>
      </c>
      <c r="W26" s="13">
        <v>0</v>
      </c>
      <c r="Y26" s="9">
        <v>55.12159999999977</v>
      </c>
      <c r="Z26" s="6">
        <v>3.9005918864614237</v>
      </c>
      <c r="AA26" s="6">
        <v>234.28435789028725</v>
      </c>
      <c r="AB26" s="6">
        <v>0</v>
      </c>
      <c r="AC26" s="6">
        <v>4.092482321123405</v>
      </c>
      <c r="AD26" s="6">
        <v>211.80355453513243</v>
      </c>
      <c r="AE26" s="6">
        <v>0.838181474971159</v>
      </c>
      <c r="AF26" s="6">
        <v>582.1832030212371</v>
      </c>
      <c r="AG26" s="6">
        <v>0</v>
      </c>
      <c r="AH26" s="6">
        <v>87.58554818005578</v>
      </c>
      <c r="AI26" s="6">
        <v>105.61711273497734</v>
      </c>
      <c r="AJ26" s="6">
        <v>528.0123884640304</v>
      </c>
      <c r="AK26" s="17">
        <v>720.5868566766391</v>
      </c>
      <c r="AL26" s="17">
        <v>0.9432947872580182</v>
      </c>
      <c r="AM26" s="17">
        <v>9.263056092843396</v>
      </c>
      <c r="AN26" s="17">
        <v>0</v>
      </c>
      <c r="AO26" s="17">
        <v>697.4052948773137</v>
      </c>
      <c r="AP26" s="17">
        <v>127.05277587388605</v>
      </c>
      <c r="AQ26" s="17">
        <v>11196</v>
      </c>
      <c r="AR26" s="17">
        <v>16.890572390572274</v>
      </c>
    </row>
    <row r="27" spans="1:44" ht="12">
      <c r="A27" s="2">
        <v>26</v>
      </c>
      <c r="B27" t="s">
        <v>72</v>
      </c>
      <c r="C27" t="s">
        <v>98</v>
      </c>
      <c r="D27" s="5" t="s">
        <v>73</v>
      </c>
      <c r="E27" s="8">
        <v>0.5416666666666666</v>
      </c>
      <c r="Z27" s="6">
        <v>2.97287607207093</v>
      </c>
      <c r="AA27" s="6">
        <v>48.631411653632526</v>
      </c>
      <c r="AB27" s="6">
        <v>3.052389921721005</v>
      </c>
      <c r="AC27" s="6">
        <v>0</v>
      </c>
      <c r="AD27" s="6">
        <v>20.455919211524556</v>
      </c>
      <c r="AE27" s="6">
        <v>0</v>
      </c>
      <c r="AF27" s="6">
        <v>24.77317146053697</v>
      </c>
      <c r="AG27" s="6">
        <v>0</v>
      </c>
      <c r="AH27" s="6">
        <v>3.3551539739447187</v>
      </c>
      <c r="AI27" s="6">
        <v>11.376990806134895</v>
      </c>
      <c r="AJ27" s="6">
        <v>41.3177522263373</v>
      </c>
      <c r="AK27" s="6">
        <v>68.22592586731541</v>
      </c>
      <c r="AL27" s="6">
        <v>0</v>
      </c>
      <c r="AM27" s="6">
        <v>0</v>
      </c>
      <c r="AN27" s="6">
        <v>3.842195540308683</v>
      </c>
      <c r="AO27" s="6">
        <v>21.490529487731276</v>
      </c>
      <c r="AP27" s="6">
        <v>0</v>
      </c>
      <c r="AQ27" s="6">
        <v>4850</v>
      </c>
      <c r="AR27" s="6">
        <v>0</v>
      </c>
    </row>
    <row r="35" spans="4:9" ht="12.75">
      <c r="D35" s="3"/>
      <c r="E35" s="3"/>
      <c r="F35" s="3"/>
      <c r="G35" s="3"/>
      <c r="H35" s="3"/>
      <c r="I35" s="3"/>
    </row>
    <row r="41" spans="31:32" ht="12.75">
      <c r="AE41" s="3"/>
      <c r="AF41" s="3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evlab</dc:creator>
  <cp:keywords/>
  <dc:description/>
  <cp:lastModifiedBy>Howard Drossman</cp:lastModifiedBy>
  <dcterms:created xsi:type="dcterms:W3CDTF">2008-05-01T22:30:14Z</dcterms:created>
  <dcterms:modified xsi:type="dcterms:W3CDTF">2008-04-29T20:04:34Z</dcterms:modified>
  <cp:category/>
  <cp:version/>
  <cp:contentType/>
  <cp:contentStatus/>
</cp:coreProperties>
</file>