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420" windowHeight="8200" tabRatio="500" activeTab="1"/>
  </bookViews>
  <sheets>
    <sheet name="RawData" sheetId="1" r:id="rId1"/>
    <sheet name="%OM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<sst xmlns="http://schemas.openxmlformats.org/spreadsheetml/2006/main" count="324" uniqueCount="47">
  <si>
    <t>Benthic Organic Matter in Sand and Mesa Creeks</t>
  </si>
  <si>
    <t>Collected by Will Stauffer-Norris, Sam Kustel, Peter Kernan, and Alec Lambert on 5/4/10</t>
  </si>
  <si>
    <t>Tray</t>
  </si>
  <si>
    <t>Location</t>
  </si>
  <si>
    <t>F/C</t>
  </si>
  <si>
    <t>R/P</t>
  </si>
  <si>
    <t>#</t>
  </si>
  <si>
    <t>Beaker #</t>
  </si>
  <si>
    <t>Mass (init)</t>
  </si>
  <si>
    <t>Mass (final)</t>
  </si>
  <si>
    <t>Change in Mass (OM)</t>
  </si>
  <si>
    <t>Inorganic Matter</t>
  </si>
  <si>
    <t>Ratio of Organic Mass to Inorganic Mass</t>
  </si>
  <si>
    <t>% Organic Matter</t>
  </si>
  <si>
    <t>A</t>
  </si>
  <si>
    <t>SC</t>
  </si>
  <si>
    <t>F</t>
  </si>
  <si>
    <t>R</t>
  </si>
  <si>
    <t>C</t>
  </si>
  <si>
    <t>B</t>
  </si>
  <si>
    <t>P</t>
  </si>
  <si>
    <t>MC</t>
  </si>
  <si>
    <t>D</t>
  </si>
  <si>
    <t>Key:</t>
  </si>
  <si>
    <t>SC = Sand Creek</t>
  </si>
  <si>
    <t>MC = Mesa Creek</t>
  </si>
  <si>
    <t>R = Riffle</t>
  </si>
  <si>
    <t>P = Pool</t>
  </si>
  <si>
    <t>F = Fine</t>
  </si>
  <si>
    <t>C = Coarse</t>
  </si>
  <si>
    <t>SC Coarse</t>
  </si>
  <si>
    <t>SC Fine</t>
  </si>
  <si>
    <t>MC Coarse</t>
  </si>
  <si>
    <t>MC Fine</t>
  </si>
  <si>
    <t>Average %OM</t>
  </si>
  <si>
    <t>Sand Creek Riffle</t>
  </si>
  <si>
    <t>Sand Creek Pool</t>
  </si>
  <si>
    <t>Mesa Creek Riffle</t>
  </si>
  <si>
    <t>Mesa Creek Pool</t>
  </si>
  <si>
    <t>Sand Creek Coarse</t>
  </si>
  <si>
    <t>Sand Creek Fine</t>
  </si>
  <si>
    <t>Mesa Creek Coarse</t>
  </si>
  <si>
    <t>Mesa Creek Fine</t>
  </si>
  <si>
    <t>Riffle/Pool</t>
  </si>
  <si>
    <t>Fine/Coarse</t>
  </si>
  <si>
    <t>Sand Creek</t>
  </si>
  <si>
    <t>Mesa Creek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</si>
</sst>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6">
    <font>
      <sz val="10"/>
      <name val="Verdana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Graph!$A$2:$A$10</c:f>
              <c:strCache/>
            </c:strRef>
          </c:cat>
          <c:val>
            <c:numRef>
              <c:f>Graph!$B$2:$B$10</c:f>
              <c:numCache/>
            </c:numRef>
          </c:val>
        </c:ser>
        <c:gapWidth val="100"/>
        <c:axId val="21054051"/>
        <c:axId val="55268732"/>
      </c:bar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0540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85725</xdr:rowOff>
    </xdr:from>
    <xdr:to>
      <xdr:col>11</xdr:col>
      <xdr:colOff>209550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305175" y="409575"/>
        <a:ext cx="6638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43" sqref="F43"/>
    </sheetView>
  </sheetViews>
  <sheetFormatPr defaultColWidth="11.00390625" defaultRowHeight="12.75"/>
  <cols>
    <col min="1" max="1" width="4.25390625" style="0" customWidth="1"/>
    <col min="2" max="2" width="7.625" style="0" customWidth="1"/>
    <col min="3" max="3" width="3.75390625" style="0" customWidth="1"/>
    <col min="4" max="4" width="3.875" style="0" customWidth="1"/>
    <col min="5" max="5" width="3.00390625" style="0" customWidth="1"/>
    <col min="7" max="8" width="11.00390625" style="1" customWidth="1"/>
    <col min="9" max="9" width="18.75390625" style="1" customWidth="1"/>
    <col min="10" max="10" width="15.375" style="0" customWidth="1"/>
    <col min="11" max="11" width="34.25390625" style="1" customWidth="1"/>
    <col min="12" max="12" width="15.625" style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s="1" t="s">
        <v>8</v>
      </c>
      <c r="H3" s="1" t="s">
        <v>9</v>
      </c>
      <c r="I3" s="1" t="s">
        <v>10</v>
      </c>
      <c r="J3" t="s">
        <v>11</v>
      </c>
      <c r="K3" s="1" t="s">
        <v>12</v>
      </c>
      <c r="L3" s="1" t="s">
        <v>13</v>
      </c>
    </row>
    <row r="4" spans="1:12" ht="12.75">
      <c r="A4" t="s">
        <v>14</v>
      </c>
      <c r="B4" t="s">
        <v>15</v>
      </c>
      <c r="C4" t="s">
        <v>16</v>
      </c>
      <c r="D4" t="s">
        <v>17</v>
      </c>
      <c r="E4">
        <v>1</v>
      </c>
      <c r="F4" s="2">
        <v>1000</v>
      </c>
      <c r="G4" s="1">
        <v>273.925</v>
      </c>
      <c r="H4" s="1">
        <v>273.37</v>
      </c>
      <c r="I4" s="1">
        <f aca="true" t="shared" si="0" ref="I4:I43">G4-H4</f>
        <v>0.5550000000000068</v>
      </c>
      <c r="J4">
        <f aca="true" t="shared" si="1" ref="J4:J9">H4-66.256</f>
        <v>207.114</v>
      </c>
      <c r="K4" s="1">
        <f aca="true" t="shared" si="2" ref="K4:K43">I4/J4</f>
        <v>0.002679683652481275</v>
      </c>
      <c r="L4" s="1">
        <f aca="true" t="shared" si="3" ref="L4:L43">(I4/(I4+J4))*100</f>
        <v>0.2672522138595586</v>
      </c>
    </row>
    <row r="5" spans="1:12" ht="12.75">
      <c r="A5" t="s">
        <v>14</v>
      </c>
      <c r="B5" t="s">
        <v>15</v>
      </c>
      <c r="C5" t="s">
        <v>18</v>
      </c>
      <c r="D5" t="s">
        <v>17</v>
      </c>
      <c r="E5">
        <f aca="true" t="shared" si="4" ref="E5:E13">E4+1</f>
        <v>2</v>
      </c>
      <c r="F5" s="2">
        <v>1000</v>
      </c>
      <c r="G5" s="1">
        <v>239.822</v>
      </c>
      <c r="H5" s="1">
        <v>239.326</v>
      </c>
      <c r="I5" s="1">
        <f t="shared" si="0"/>
        <v>0.4960000000000093</v>
      </c>
      <c r="J5">
        <f t="shared" si="1"/>
        <v>173.07</v>
      </c>
      <c r="K5" s="1">
        <f t="shared" si="2"/>
        <v>0.0028658924134743707</v>
      </c>
      <c r="L5" s="1">
        <f t="shared" si="3"/>
        <v>0.2857702545429458</v>
      </c>
    </row>
    <row r="6" spans="1:12" ht="12.75">
      <c r="A6" t="s">
        <v>14</v>
      </c>
      <c r="B6" t="s">
        <v>15</v>
      </c>
      <c r="C6" t="s">
        <v>16</v>
      </c>
      <c r="D6" t="s">
        <v>17</v>
      </c>
      <c r="E6">
        <f t="shared" si="4"/>
        <v>3</v>
      </c>
      <c r="F6" s="2">
        <v>1000</v>
      </c>
      <c r="G6" s="1">
        <v>231.59</v>
      </c>
      <c r="H6" s="1">
        <v>231.134</v>
      </c>
      <c r="I6" s="1">
        <f t="shared" si="0"/>
        <v>0.4560000000000173</v>
      </c>
      <c r="J6">
        <f t="shared" si="1"/>
        <v>164.878</v>
      </c>
      <c r="K6" s="1">
        <f t="shared" si="2"/>
        <v>0.002765681291621789</v>
      </c>
      <c r="L6" s="1">
        <f t="shared" si="3"/>
        <v>0.2758053394946093</v>
      </c>
    </row>
    <row r="7" spans="1:12" ht="12.75">
      <c r="A7" t="s">
        <v>14</v>
      </c>
      <c r="B7" t="s">
        <v>15</v>
      </c>
      <c r="C7" t="s">
        <v>18</v>
      </c>
      <c r="D7" t="s">
        <v>17</v>
      </c>
      <c r="E7">
        <f t="shared" si="4"/>
        <v>4</v>
      </c>
      <c r="F7" s="2">
        <v>1000</v>
      </c>
      <c r="G7" s="1">
        <v>258.855</v>
      </c>
      <c r="H7" s="1">
        <v>258.395</v>
      </c>
      <c r="I7" s="1">
        <f t="shared" si="0"/>
        <v>0.4600000000000364</v>
      </c>
      <c r="J7">
        <f t="shared" si="1"/>
        <v>192.13899999999998</v>
      </c>
      <c r="K7" s="1">
        <f t="shared" si="2"/>
        <v>0.002394100104611955</v>
      </c>
      <c r="L7" s="1">
        <f t="shared" si="3"/>
        <v>0.23883820788271815</v>
      </c>
    </row>
    <row r="8" spans="1:12" ht="12.75">
      <c r="A8" t="s">
        <v>14</v>
      </c>
      <c r="B8" t="s">
        <v>15</v>
      </c>
      <c r="C8" t="s">
        <v>16</v>
      </c>
      <c r="D8" t="s">
        <v>17</v>
      </c>
      <c r="E8">
        <f t="shared" si="4"/>
        <v>5</v>
      </c>
      <c r="F8" s="2">
        <v>1000</v>
      </c>
      <c r="G8" s="1">
        <v>243.035</v>
      </c>
      <c r="H8" s="1">
        <v>242.551</v>
      </c>
      <c r="I8" s="1">
        <f t="shared" si="0"/>
        <v>0.48400000000000887</v>
      </c>
      <c r="J8">
        <f t="shared" si="1"/>
        <v>176.295</v>
      </c>
      <c r="K8" s="1">
        <f t="shared" si="2"/>
        <v>0.00274539833801304</v>
      </c>
      <c r="L8" s="1">
        <f t="shared" si="3"/>
        <v>0.27378817619740403</v>
      </c>
    </row>
    <row r="9" spans="1:12" ht="12.75">
      <c r="A9" t="s">
        <v>14</v>
      </c>
      <c r="B9" t="s">
        <v>15</v>
      </c>
      <c r="C9" t="s">
        <v>18</v>
      </c>
      <c r="D9" t="s">
        <v>17</v>
      </c>
      <c r="E9">
        <f t="shared" si="4"/>
        <v>6</v>
      </c>
      <c r="F9" s="2">
        <v>1000</v>
      </c>
      <c r="G9" s="1">
        <v>269.462</v>
      </c>
      <c r="H9" s="1">
        <v>268.987</v>
      </c>
      <c r="I9" s="1">
        <f t="shared" si="0"/>
        <v>0.4749999999999659</v>
      </c>
      <c r="J9">
        <f t="shared" si="1"/>
        <v>202.73100000000002</v>
      </c>
      <c r="K9" s="1">
        <f t="shared" si="2"/>
        <v>0.002343006249660712</v>
      </c>
      <c r="L9" s="1">
        <f t="shared" si="3"/>
        <v>0.2337529403659173</v>
      </c>
    </row>
    <row r="10" spans="1:12" ht="12.75">
      <c r="A10" t="s">
        <v>14</v>
      </c>
      <c r="B10" t="s">
        <v>15</v>
      </c>
      <c r="C10" t="s">
        <v>16</v>
      </c>
      <c r="D10" t="s">
        <v>17</v>
      </c>
      <c r="E10">
        <f t="shared" si="4"/>
        <v>7</v>
      </c>
      <c r="F10" s="2">
        <v>14000</v>
      </c>
      <c r="G10" s="1">
        <v>234.468</v>
      </c>
      <c r="H10" s="1">
        <v>234.057</v>
      </c>
      <c r="I10" s="1">
        <f t="shared" si="0"/>
        <v>0.41100000000000136</v>
      </c>
      <c r="J10">
        <f>H10-83.909</f>
        <v>150.14799999999997</v>
      </c>
      <c r="K10" s="1">
        <f t="shared" si="2"/>
        <v>0.0027372991981245267</v>
      </c>
      <c r="L10" s="1">
        <f t="shared" si="3"/>
        <v>0.2729826845289896</v>
      </c>
    </row>
    <row r="11" spans="1:12" ht="12.75">
      <c r="A11" t="s">
        <v>14</v>
      </c>
      <c r="B11" t="s">
        <v>15</v>
      </c>
      <c r="C11" t="s">
        <v>18</v>
      </c>
      <c r="D11" t="s">
        <v>17</v>
      </c>
      <c r="E11">
        <f t="shared" si="4"/>
        <v>8</v>
      </c>
      <c r="F11" s="2">
        <v>1000</v>
      </c>
      <c r="G11" s="1">
        <v>261.019</v>
      </c>
      <c r="H11" s="1">
        <v>260.396</v>
      </c>
      <c r="I11" s="1">
        <f t="shared" si="0"/>
        <v>0.6229999999999905</v>
      </c>
      <c r="J11">
        <f aca="true" t="shared" si="5" ref="J11:J16">H11-66.256</f>
        <v>194.14000000000001</v>
      </c>
      <c r="K11" s="1">
        <f t="shared" si="2"/>
        <v>0.003209024415370302</v>
      </c>
      <c r="L11" s="1">
        <f t="shared" si="3"/>
        <v>0.3198759517978212</v>
      </c>
    </row>
    <row r="12" spans="1:12" ht="12.75">
      <c r="A12" t="s">
        <v>14</v>
      </c>
      <c r="B12" t="s">
        <v>15</v>
      </c>
      <c r="C12" t="s">
        <v>16</v>
      </c>
      <c r="D12" t="s">
        <v>17</v>
      </c>
      <c r="E12">
        <f t="shared" si="4"/>
        <v>9</v>
      </c>
      <c r="F12" s="2">
        <v>1000</v>
      </c>
      <c r="G12" s="1">
        <v>234.404</v>
      </c>
      <c r="H12" s="1">
        <v>233.941</v>
      </c>
      <c r="I12" s="1">
        <f t="shared" si="0"/>
        <v>0.46299999999999386</v>
      </c>
      <c r="J12">
        <f t="shared" si="5"/>
        <v>167.685</v>
      </c>
      <c r="K12" s="1">
        <f t="shared" si="2"/>
        <v>0.002761129498762524</v>
      </c>
      <c r="L12" s="1">
        <f t="shared" si="3"/>
        <v>0.27535266550895277</v>
      </c>
    </row>
    <row r="13" spans="1:12" ht="12.75">
      <c r="A13" t="s">
        <v>14</v>
      </c>
      <c r="B13" t="s">
        <v>15</v>
      </c>
      <c r="C13" t="s">
        <v>18</v>
      </c>
      <c r="D13" t="s">
        <v>17</v>
      </c>
      <c r="E13">
        <f t="shared" si="4"/>
        <v>10</v>
      </c>
      <c r="F13" s="2">
        <v>1000</v>
      </c>
      <c r="G13" s="1">
        <v>254.51</v>
      </c>
      <c r="H13" s="1">
        <v>254.138</v>
      </c>
      <c r="I13" s="1">
        <f t="shared" si="0"/>
        <v>0.3719999999999857</v>
      </c>
      <c r="J13">
        <f t="shared" si="5"/>
        <v>187.882</v>
      </c>
      <c r="K13" s="1">
        <f t="shared" si="2"/>
        <v>0.001979966148965764</v>
      </c>
      <c r="L13" s="1">
        <f t="shared" si="3"/>
        <v>0.19760536296704756</v>
      </c>
    </row>
    <row r="14" spans="1:12" ht="12.75">
      <c r="A14" t="s">
        <v>19</v>
      </c>
      <c r="B14" t="s">
        <v>15</v>
      </c>
      <c r="C14" t="s">
        <v>16</v>
      </c>
      <c r="D14" t="s">
        <v>20</v>
      </c>
      <c r="E14">
        <f>1</f>
        <v>1</v>
      </c>
      <c r="F14" s="2">
        <v>1000</v>
      </c>
      <c r="G14" s="1">
        <v>250.604</v>
      </c>
      <c r="H14" s="1">
        <v>250.12</v>
      </c>
      <c r="I14" s="1">
        <f t="shared" si="0"/>
        <v>0.48400000000000887</v>
      </c>
      <c r="J14">
        <f t="shared" si="5"/>
        <v>183.864</v>
      </c>
      <c r="K14" s="1">
        <f t="shared" si="2"/>
        <v>0.0026323804551190494</v>
      </c>
      <c r="L14" s="1">
        <f t="shared" si="3"/>
        <v>0.26254692212555</v>
      </c>
    </row>
    <row r="15" spans="1:12" ht="12.75">
      <c r="A15" t="s">
        <v>19</v>
      </c>
      <c r="B15" t="s">
        <v>15</v>
      </c>
      <c r="C15" t="s">
        <v>18</v>
      </c>
      <c r="D15" t="s">
        <v>20</v>
      </c>
      <c r="E15">
        <f aca="true" t="shared" si="6" ref="E15:E22">E14+1</f>
        <v>2</v>
      </c>
      <c r="F15" s="2">
        <v>1000</v>
      </c>
      <c r="G15" s="1">
        <v>281.033</v>
      </c>
      <c r="H15" s="1">
        <v>280.315</v>
      </c>
      <c r="I15" s="1">
        <f t="shared" si="0"/>
        <v>0.7180000000000177</v>
      </c>
      <c r="J15">
        <f t="shared" si="5"/>
        <v>214.059</v>
      </c>
      <c r="K15" s="1">
        <f t="shared" si="2"/>
        <v>0.0033542154265880798</v>
      </c>
      <c r="L15" s="1">
        <f t="shared" si="3"/>
        <v>0.3343002276780185</v>
      </c>
    </row>
    <row r="16" spans="1:12" ht="12.75">
      <c r="A16" t="s">
        <v>19</v>
      </c>
      <c r="B16" t="s">
        <v>15</v>
      </c>
      <c r="C16" t="s">
        <v>16</v>
      </c>
      <c r="D16" t="s">
        <v>20</v>
      </c>
      <c r="E16">
        <f t="shared" si="6"/>
        <v>3</v>
      </c>
      <c r="F16" s="2">
        <v>1000</v>
      </c>
      <c r="G16" s="1">
        <v>232.704</v>
      </c>
      <c r="H16" s="1">
        <v>232.094</v>
      </c>
      <c r="I16" s="1">
        <f t="shared" si="0"/>
        <v>0.6100000000000136</v>
      </c>
      <c r="J16">
        <f t="shared" si="5"/>
        <v>165.838</v>
      </c>
      <c r="K16" s="1">
        <f t="shared" si="2"/>
        <v>0.003678288450174349</v>
      </c>
      <c r="L16" s="1">
        <f t="shared" si="3"/>
        <v>0.3664808228395737</v>
      </c>
    </row>
    <row r="17" spans="1:12" ht="12.75">
      <c r="A17" t="s">
        <v>19</v>
      </c>
      <c r="B17" t="s">
        <v>15</v>
      </c>
      <c r="C17" t="s">
        <v>18</v>
      </c>
      <c r="D17" t="s">
        <v>20</v>
      </c>
      <c r="E17">
        <f t="shared" si="6"/>
        <v>4</v>
      </c>
      <c r="F17" s="2">
        <v>14000</v>
      </c>
      <c r="G17" s="1">
        <v>257.509</v>
      </c>
      <c r="H17" s="1">
        <v>257.014</v>
      </c>
      <c r="I17" s="1">
        <f t="shared" si="0"/>
        <v>0.49500000000000455</v>
      </c>
      <c r="J17">
        <f>H17-83.909</f>
        <v>173.10500000000002</v>
      </c>
      <c r="K17" s="1">
        <f t="shared" si="2"/>
        <v>0.002859536119696164</v>
      </c>
      <c r="L17" s="1">
        <f t="shared" si="3"/>
        <v>0.2851382488479289</v>
      </c>
    </row>
    <row r="18" spans="1:12" ht="12.75">
      <c r="A18" t="s">
        <v>19</v>
      </c>
      <c r="B18" t="s">
        <v>15</v>
      </c>
      <c r="C18" t="s">
        <v>16</v>
      </c>
      <c r="D18" t="s">
        <v>20</v>
      </c>
      <c r="E18">
        <f t="shared" si="6"/>
        <v>5</v>
      </c>
      <c r="F18" s="2">
        <v>1000</v>
      </c>
      <c r="G18" s="1">
        <v>228.735</v>
      </c>
      <c r="H18" s="1">
        <v>227.789</v>
      </c>
      <c r="I18" s="1">
        <f t="shared" si="0"/>
        <v>0.9460000000000264</v>
      </c>
      <c r="J18">
        <f>H18-66.256</f>
        <v>161.533</v>
      </c>
      <c r="K18" s="1">
        <f t="shared" si="2"/>
        <v>0.005856388477896321</v>
      </c>
      <c r="L18" s="1">
        <f t="shared" si="3"/>
        <v>0.5822290880667818</v>
      </c>
    </row>
    <row r="19" spans="1:12" ht="12.75">
      <c r="A19" t="s">
        <v>19</v>
      </c>
      <c r="B19" t="s">
        <v>15</v>
      </c>
      <c r="C19" t="s">
        <v>18</v>
      </c>
      <c r="D19" t="s">
        <v>20</v>
      </c>
      <c r="E19">
        <f t="shared" si="6"/>
        <v>6</v>
      </c>
      <c r="F19" s="2">
        <v>1000</v>
      </c>
      <c r="G19" s="1">
        <v>164.945</v>
      </c>
      <c r="H19" s="1">
        <v>164.194</v>
      </c>
      <c r="I19" s="1">
        <f t="shared" si="0"/>
        <v>0.7510000000000048</v>
      </c>
      <c r="J19">
        <f>H19-66.256</f>
        <v>97.93799999999999</v>
      </c>
      <c r="K19" s="1">
        <f t="shared" si="2"/>
        <v>0.007668116563540248</v>
      </c>
      <c r="L19" s="1">
        <f t="shared" si="3"/>
        <v>0.7609764006120285</v>
      </c>
    </row>
    <row r="20" spans="1:12" ht="12.75">
      <c r="A20" t="s">
        <v>19</v>
      </c>
      <c r="B20" t="s">
        <v>15</v>
      </c>
      <c r="C20" t="s">
        <v>16</v>
      </c>
      <c r="D20" t="s">
        <v>20</v>
      </c>
      <c r="E20">
        <f t="shared" si="6"/>
        <v>7</v>
      </c>
      <c r="F20" s="2">
        <v>1000</v>
      </c>
      <c r="G20" s="1">
        <v>217.998</v>
      </c>
      <c r="H20" s="1">
        <v>217.362</v>
      </c>
      <c r="I20" s="1">
        <f t="shared" si="0"/>
        <v>0.6359999999999957</v>
      </c>
      <c r="J20">
        <f>H20-66.256</f>
        <v>151.106</v>
      </c>
      <c r="K20" s="1">
        <f t="shared" si="2"/>
        <v>0.00420896589149336</v>
      </c>
      <c r="L20" s="1">
        <f t="shared" si="3"/>
        <v>0.4191324748586388</v>
      </c>
    </row>
    <row r="21" spans="1:12" ht="12.75">
      <c r="A21" t="s">
        <v>19</v>
      </c>
      <c r="B21" t="s">
        <v>15</v>
      </c>
      <c r="C21" t="s">
        <v>18</v>
      </c>
      <c r="D21" t="s">
        <v>20</v>
      </c>
      <c r="E21">
        <f t="shared" si="6"/>
        <v>8</v>
      </c>
      <c r="F21" s="2">
        <v>1000</v>
      </c>
      <c r="G21" s="1">
        <v>234.796</v>
      </c>
      <c r="H21" s="1">
        <v>233.998</v>
      </c>
      <c r="I21" s="1">
        <f t="shared" si="0"/>
        <v>0.7980000000000018</v>
      </c>
      <c r="J21">
        <f>H21-66.256</f>
        <v>167.742</v>
      </c>
      <c r="K21" s="1">
        <f t="shared" si="2"/>
        <v>0.004757305862574679</v>
      </c>
      <c r="L21" s="1">
        <f t="shared" si="3"/>
        <v>0.47347810608757673</v>
      </c>
    </row>
    <row r="22" spans="1:12" ht="12.75">
      <c r="A22" t="s">
        <v>19</v>
      </c>
      <c r="B22" t="s">
        <v>15</v>
      </c>
      <c r="C22" t="s">
        <v>16</v>
      </c>
      <c r="D22" t="s">
        <v>20</v>
      </c>
      <c r="E22">
        <f t="shared" si="6"/>
        <v>9</v>
      </c>
      <c r="F22" s="2">
        <v>14000</v>
      </c>
      <c r="G22" s="1">
        <v>229.252</v>
      </c>
      <c r="H22" s="1">
        <v>228.833</v>
      </c>
      <c r="I22" s="1">
        <f t="shared" si="0"/>
        <v>0.41900000000001114</v>
      </c>
      <c r="J22">
        <f>H22-83.909</f>
        <v>144.92399999999998</v>
      </c>
      <c r="K22" s="1">
        <f t="shared" si="2"/>
        <v>0.0028911705445613645</v>
      </c>
      <c r="L22" s="1">
        <f t="shared" si="3"/>
        <v>0.2882835774684788</v>
      </c>
    </row>
    <row r="23" spans="1:12" ht="12.75">
      <c r="A23" t="s">
        <v>19</v>
      </c>
      <c r="B23" t="s">
        <v>15</v>
      </c>
      <c r="C23" t="s">
        <v>18</v>
      </c>
      <c r="D23" t="s">
        <v>20</v>
      </c>
      <c r="E23">
        <v>10</v>
      </c>
      <c r="F23" s="2">
        <v>14000</v>
      </c>
      <c r="G23" s="1">
        <v>219.593</v>
      </c>
      <c r="H23" s="1">
        <v>219.197</v>
      </c>
      <c r="I23" s="1">
        <f t="shared" si="0"/>
        <v>0.3959999999999866</v>
      </c>
      <c r="J23">
        <f>H23-83.909</f>
        <v>135.288</v>
      </c>
      <c r="K23" s="1">
        <f t="shared" si="2"/>
        <v>0.0029270888770621677</v>
      </c>
      <c r="L23" s="1">
        <f t="shared" si="3"/>
        <v>0.2918546033430519</v>
      </c>
    </row>
    <row r="24" spans="1:12" ht="12.75">
      <c r="A24" t="s">
        <v>18</v>
      </c>
      <c r="B24" t="s">
        <v>21</v>
      </c>
      <c r="C24" t="s">
        <v>16</v>
      </c>
      <c r="D24" t="s">
        <v>20</v>
      </c>
      <c r="E24">
        <v>1</v>
      </c>
      <c r="F24" s="2">
        <v>1000</v>
      </c>
      <c r="G24" s="1">
        <v>159.227</v>
      </c>
      <c r="H24" s="1">
        <v>152.064</v>
      </c>
      <c r="I24" s="1">
        <f t="shared" si="0"/>
        <v>7.163000000000011</v>
      </c>
      <c r="J24">
        <f aca="true" t="shared" si="7" ref="J24:J29">H24-66.256</f>
        <v>85.80799999999999</v>
      </c>
      <c r="K24" s="1">
        <f t="shared" si="2"/>
        <v>0.08347706507551757</v>
      </c>
      <c r="L24" s="1">
        <f t="shared" si="3"/>
        <v>7.704553032666111</v>
      </c>
    </row>
    <row r="25" spans="1:12" ht="12.75">
      <c r="A25" t="s">
        <v>18</v>
      </c>
      <c r="B25" t="s">
        <v>21</v>
      </c>
      <c r="C25" t="s">
        <v>18</v>
      </c>
      <c r="D25" t="s">
        <v>20</v>
      </c>
      <c r="E25">
        <f aca="true" t="shared" si="8" ref="E25:E33">E24+1</f>
        <v>2</v>
      </c>
      <c r="F25" s="2">
        <v>1000</v>
      </c>
      <c r="G25" s="1">
        <v>82.889</v>
      </c>
      <c r="H25" s="1">
        <v>77.206</v>
      </c>
      <c r="I25" s="1">
        <f t="shared" si="0"/>
        <v>5.682999999999993</v>
      </c>
      <c r="J25">
        <f t="shared" si="7"/>
        <v>10.950000000000003</v>
      </c>
      <c r="K25" s="1">
        <f t="shared" si="2"/>
        <v>0.5189954337899535</v>
      </c>
      <c r="L25" s="1">
        <f t="shared" si="3"/>
        <v>34.167017375097664</v>
      </c>
    </row>
    <row r="26" spans="1:12" ht="12.75">
      <c r="A26" t="s">
        <v>18</v>
      </c>
      <c r="B26" t="s">
        <v>21</v>
      </c>
      <c r="C26" t="s">
        <v>16</v>
      </c>
      <c r="D26" t="s">
        <v>20</v>
      </c>
      <c r="E26">
        <f t="shared" si="8"/>
        <v>3</v>
      </c>
      <c r="F26" s="2">
        <v>1000</v>
      </c>
      <c r="G26" s="1">
        <v>200.619</v>
      </c>
      <c r="H26" s="1">
        <v>191.727</v>
      </c>
      <c r="I26" s="1">
        <f t="shared" si="0"/>
        <v>8.891999999999996</v>
      </c>
      <c r="J26">
        <f t="shared" si="7"/>
        <v>125.471</v>
      </c>
      <c r="K26" s="1">
        <f t="shared" si="2"/>
        <v>0.07086896573710257</v>
      </c>
      <c r="L26" s="1">
        <f t="shared" si="3"/>
        <v>6.617893318845216</v>
      </c>
    </row>
    <row r="27" spans="1:12" ht="12.75">
      <c r="A27" t="s">
        <v>18</v>
      </c>
      <c r="B27" t="s">
        <v>21</v>
      </c>
      <c r="C27" t="s">
        <v>18</v>
      </c>
      <c r="D27" t="s">
        <v>20</v>
      </c>
      <c r="E27">
        <f t="shared" si="8"/>
        <v>4</v>
      </c>
      <c r="F27" s="2">
        <v>1000</v>
      </c>
      <c r="G27" s="1">
        <v>71.801</v>
      </c>
      <c r="H27" s="1">
        <v>70.4</v>
      </c>
      <c r="I27" s="1">
        <f t="shared" si="0"/>
        <v>1.4009999999999962</v>
      </c>
      <c r="J27">
        <f t="shared" si="7"/>
        <v>4.1440000000000055</v>
      </c>
      <c r="K27" s="1">
        <f t="shared" si="2"/>
        <v>0.3380791505791492</v>
      </c>
      <c r="L27" s="1">
        <f t="shared" si="3"/>
        <v>25.26600541027946</v>
      </c>
    </row>
    <row r="28" spans="1:12" ht="12.75">
      <c r="A28" t="s">
        <v>18</v>
      </c>
      <c r="B28" t="s">
        <v>21</v>
      </c>
      <c r="C28" t="s">
        <v>16</v>
      </c>
      <c r="D28" t="s">
        <v>20</v>
      </c>
      <c r="E28">
        <f t="shared" si="8"/>
        <v>5</v>
      </c>
      <c r="F28" s="2">
        <v>1000</v>
      </c>
      <c r="G28" s="1">
        <v>201.783</v>
      </c>
      <c r="H28" s="1">
        <v>189.571</v>
      </c>
      <c r="I28" s="1">
        <f t="shared" si="0"/>
        <v>12.211999999999989</v>
      </c>
      <c r="J28">
        <f t="shared" si="7"/>
        <v>123.315</v>
      </c>
      <c r="K28" s="1">
        <f t="shared" si="2"/>
        <v>0.09903093703118022</v>
      </c>
      <c r="L28" s="1">
        <f t="shared" si="3"/>
        <v>9.010750625336641</v>
      </c>
    </row>
    <row r="29" spans="1:12" ht="12.75">
      <c r="A29" t="s">
        <v>18</v>
      </c>
      <c r="B29" t="s">
        <v>21</v>
      </c>
      <c r="C29" t="s">
        <v>18</v>
      </c>
      <c r="D29" t="s">
        <v>20</v>
      </c>
      <c r="E29">
        <f t="shared" si="8"/>
        <v>6</v>
      </c>
      <c r="F29" s="2">
        <v>1000</v>
      </c>
      <c r="G29" s="1">
        <v>74.375</v>
      </c>
      <c r="H29" s="1">
        <v>70.003</v>
      </c>
      <c r="I29" s="1">
        <f t="shared" si="0"/>
        <v>4.372</v>
      </c>
      <c r="J29">
        <f t="shared" si="7"/>
        <v>3.747</v>
      </c>
      <c r="K29" s="1">
        <f t="shared" si="2"/>
        <v>1.1668001067520684</v>
      </c>
      <c r="L29" s="1">
        <f t="shared" si="3"/>
        <v>53.84899618179578</v>
      </c>
    </row>
    <row r="30" spans="1:12" ht="12.75">
      <c r="A30" t="s">
        <v>18</v>
      </c>
      <c r="B30" t="s">
        <v>21</v>
      </c>
      <c r="C30" t="s">
        <v>16</v>
      </c>
      <c r="D30" t="s">
        <v>20</v>
      </c>
      <c r="E30">
        <f t="shared" si="8"/>
        <v>7</v>
      </c>
      <c r="F30" s="2">
        <v>14000</v>
      </c>
      <c r="G30" s="1">
        <v>177.951</v>
      </c>
      <c r="H30" s="1">
        <v>170.45</v>
      </c>
      <c r="I30" s="1">
        <f t="shared" si="0"/>
        <v>7.501000000000005</v>
      </c>
      <c r="J30">
        <f>H30-83.909</f>
        <v>86.54099999999998</v>
      </c>
      <c r="K30" s="1">
        <f t="shared" si="2"/>
        <v>0.08667567973561671</v>
      </c>
      <c r="L30" s="1">
        <f t="shared" si="3"/>
        <v>7.976223389549357</v>
      </c>
    </row>
    <row r="31" spans="1:12" ht="12.75">
      <c r="A31" t="s">
        <v>18</v>
      </c>
      <c r="B31" t="s">
        <v>21</v>
      </c>
      <c r="C31" t="s">
        <v>18</v>
      </c>
      <c r="D31" t="s">
        <v>20</v>
      </c>
      <c r="E31">
        <f t="shared" si="8"/>
        <v>8</v>
      </c>
      <c r="F31" s="2">
        <v>1000</v>
      </c>
      <c r="G31" s="1">
        <v>79.512</v>
      </c>
      <c r="H31" s="1">
        <v>73.591</v>
      </c>
      <c r="I31" s="1">
        <f t="shared" si="0"/>
        <v>5.9210000000000065</v>
      </c>
      <c r="J31">
        <f>H31-66.256</f>
        <v>7.334999999999994</v>
      </c>
      <c r="K31" s="1">
        <f t="shared" si="2"/>
        <v>0.8072256305385156</v>
      </c>
      <c r="L31" s="1">
        <f t="shared" si="3"/>
        <v>44.66656608328309</v>
      </c>
    </row>
    <row r="32" spans="1:12" ht="12.75">
      <c r="A32" t="s">
        <v>18</v>
      </c>
      <c r="B32" t="s">
        <v>21</v>
      </c>
      <c r="C32" t="s">
        <v>16</v>
      </c>
      <c r="D32" t="s">
        <v>20</v>
      </c>
      <c r="E32">
        <f t="shared" si="8"/>
        <v>9</v>
      </c>
      <c r="F32" s="2">
        <v>1000</v>
      </c>
      <c r="G32" s="1">
        <v>220.076</v>
      </c>
      <c r="H32" s="1">
        <v>206.747</v>
      </c>
      <c r="I32" s="1">
        <f t="shared" si="0"/>
        <v>13.32899999999998</v>
      </c>
      <c r="J32">
        <f>H32-66.256</f>
        <v>140.491</v>
      </c>
      <c r="K32" s="1">
        <f t="shared" si="2"/>
        <v>0.09487440476614145</v>
      </c>
      <c r="L32" s="1">
        <f t="shared" si="3"/>
        <v>8.665323104927825</v>
      </c>
    </row>
    <row r="33" spans="1:12" ht="12.75">
      <c r="A33" t="s">
        <v>18</v>
      </c>
      <c r="B33" t="s">
        <v>21</v>
      </c>
      <c r="C33" t="s">
        <v>18</v>
      </c>
      <c r="D33" t="s">
        <v>20</v>
      </c>
      <c r="E33">
        <f t="shared" si="8"/>
        <v>10</v>
      </c>
      <c r="F33" s="2">
        <v>1000</v>
      </c>
      <c r="G33" s="1">
        <v>75.229</v>
      </c>
      <c r="H33" s="1">
        <v>69.594</v>
      </c>
      <c r="I33" s="1">
        <f t="shared" si="0"/>
        <v>5.635000000000005</v>
      </c>
      <c r="J33">
        <f>H33-66.256</f>
        <v>3.337999999999994</v>
      </c>
      <c r="K33" s="1">
        <f t="shared" si="2"/>
        <v>1.6881366087477578</v>
      </c>
      <c r="L33" s="1">
        <f t="shared" si="3"/>
        <v>62.79950964003127</v>
      </c>
    </row>
    <row r="34" spans="1:12" ht="12.75">
      <c r="A34" t="s">
        <v>22</v>
      </c>
      <c r="B34" t="s">
        <v>21</v>
      </c>
      <c r="C34" t="s">
        <v>16</v>
      </c>
      <c r="D34" t="s">
        <v>17</v>
      </c>
      <c r="E34">
        <f>1</f>
        <v>1</v>
      </c>
      <c r="F34" s="2">
        <v>1000</v>
      </c>
      <c r="G34" s="1">
        <v>186.592</v>
      </c>
      <c r="H34" s="1">
        <v>180.989</v>
      </c>
      <c r="I34" s="1">
        <f t="shared" si="0"/>
        <v>5.603000000000009</v>
      </c>
      <c r="J34">
        <f>H34-66.256</f>
        <v>114.733</v>
      </c>
      <c r="K34" s="1">
        <f t="shared" si="2"/>
        <v>0.04883512154306092</v>
      </c>
      <c r="L34" s="1">
        <f t="shared" si="3"/>
        <v>4.656129504055318</v>
      </c>
    </row>
    <row r="35" spans="1:12" ht="12.75">
      <c r="A35" t="s">
        <v>22</v>
      </c>
      <c r="B35" t="s">
        <v>21</v>
      </c>
      <c r="C35" t="s">
        <v>18</v>
      </c>
      <c r="D35" t="s">
        <v>17</v>
      </c>
      <c r="E35">
        <f aca="true" t="shared" si="9" ref="E35:E42">E34+1</f>
        <v>2</v>
      </c>
      <c r="F35" s="2">
        <v>14000</v>
      </c>
      <c r="G35" s="1">
        <v>267.455</v>
      </c>
      <c r="H35" s="1">
        <v>266</v>
      </c>
      <c r="I35" s="1">
        <f t="shared" si="0"/>
        <v>1.454999999999984</v>
      </c>
      <c r="J35">
        <f>H35-83.909</f>
        <v>182.091</v>
      </c>
      <c r="K35" s="1">
        <f t="shared" si="2"/>
        <v>0.007990510239385714</v>
      </c>
      <c r="L35" s="1">
        <f t="shared" si="3"/>
        <v>0.7927168121342791</v>
      </c>
    </row>
    <row r="36" spans="1:12" ht="12.75">
      <c r="A36" t="s">
        <v>22</v>
      </c>
      <c r="B36" t="s">
        <v>21</v>
      </c>
      <c r="C36" t="s">
        <v>16</v>
      </c>
      <c r="D36" t="s">
        <v>17</v>
      </c>
      <c r="E36">
        <f t="shared" si="9"/>
        <v>3</v>
      </c>
      <c r="F36" s="2">
        <v>1000</v>
      </c>
      <c r="G36" s="1">
        <v>131.64</v>
      </c>
      <c r="H36" s="1">
        <v>129.02</v>
      </c>
      <c r="I36" s="1">
        <f t="shared" si="0"/>
        <v>2.619999999999976</v>
      </c>
      <c r="J36">
        <f>H36-66.256</f>
        <v>62.76400000000001</v>
      </c>
      <c r="K36" s="1">
        <f t="shared" si="2"/>
        <v>0.04174367471799082</v>
      </c>
      <c r="L36" s="1">
        <f t="shared" si="3"/>
        <v>4.007096537379139</v>
      </c>
    </row>
    <row r="37" spans="1:12" ht="12.75">
      <c r="A37" t="s">
        <v>22</v>
      </c>
      <c r="B37" t="s">
        <v>21</v>
      </c>
      <c r="C37" t="s">
        <v>18</v>
      </c>
      <c r="D37" t="s">
        <v>17</v>
      </c>
      <c r="E37">
        <f t="shared" si="9"/>
        <v>4</v>
      </c>
      <c r="F37" s="2">
        <v>1000</v>
      </c>
      <c r="G37" s="1">
        <v>94.901</v>
      </c>
      <c r="H37" s="1">
        <v>91.526</v>
      </c>
      <c r="I37" s="1">
        <f t="shared" si="0"/>
        <v>3.375</v>
      </c>
      <c r="J37">
        <f>H37-66.256</f>
        <v>25.269999999999996</v>
      </c>
      <c r="K37" s="1">
        <f t="shared" si="2"/>
        <v>0.13355757815591612</v>
      </c>
      <c r="L37" s="1">
        <f t="shared" si="3"/>
        <v>11.782160935590854</v>
      </c>
    </row>
    <row r="38" spans="1:12" ht="12.75">
      <c r="A38" t="s">
        <v>22</v>
      </c>
      <c r="B38" t="s">
        <v>21</v>
      </c>
      <c r="C38" t="s">
        <v>16</v>
      </c>
      <c r="D38" t="s">
        <v>17</v>
      </c>
      <c r="E38">
        <f t="shared" si="9"/>
        <v>5</v>
      </c>
      <c r="F38" s="2">
        <v>14000</v>
      </c>
      <c r="G38" s="1">
        <v>148.341</v>
      </c>
      <c r="H38" s="1">
        <v>144.638</v>
      </c>
      <c r="I38" s="1">
        <f t="shared" si="0"/>
        <v>3.703000000000003</v>
      </c>
      <c r="J38">
        <f>H38-83.909</f>
        <v>60.729</v>
      </c>
      <c r="K38" s="1">
        <f t="shared" si="2"/>
        <v>0.06097581056826233</v>
      </c>
      <c r="L38" s="1">
        <f t="shared" si="3"/>
        <v>5.747144276136086</v>
      </c>
    </row>
    <row r="39" spans="1:12" ht="12.75">
      <c r="A39" t="s">
        <v>22</v>
      </c>
      <c r="B39" t="s">
        <v>21</v>
      </c>
      <c r="C39" t="s">
        <v>18</v>
      </c>
      <c r="D39" t="s">
        <v>17</v>
      </c>
      <c r="E39">
        <f t="shared" si="9"/>
        <v>6</v>
      </c>
      <c r="F39" s="2">
        <v>14000</v>
      </c>
      <c r="G39" s="1">
        <v>155.685</v>
      </c>
      <c r="H39" s="1">
        <v>148.654</v>
      </c>
      <c r="I39" s="1">
        <f t="shared" si="0"/>
        <v>7.031000000000006</v>
      </c>
      <c r="J39">
        <f>H39-83.909</f>
        <v>64.74499999999999</v>
      </c>
      <c r="K39" s="1">
        <f t="shared" si="2"/>
        <v>0.10859525832110599</v>
      </c>
      <c r="L39" s="1">
        <f t="shared" si="3"/>
        <v>9.795753455193946</v>
      </c>
    </row>
    <row r="40" spans="1:12" ht="12.75">
      <c r="A40" t="s">
        <v>22</v>
      </c>
      <c r="B40" t="s">
        <v>21</v>
      </c>
      <c r="C40" t="s">
        <v>16</v>
      </c>
      <c r="D40" t="s">
        <v>17</v>
      </c>
      <c r="E40">
        <f t="shared" si="9"/>
        <v>7</v>
      </c>
      <c r="F40" s="2">
        <v>1000</v>
      </c>
      <c r="G40" s="1">
        <v>121.174</v>
      </c>
      <c r="H40" s="1">
        <v>119.554</v>
      </c>
      <c r="I40" s="1">
        <f t="shared" si="0"/>
        <v>1.6200000000000045</v>
      </c>
      <c r="J40">
        <f>H40-66.256</f>
        <v>53.298</v>
      </c>
      <c r="K40" s="1">
        <f t="shared" si="2"/>
        <v>0.030395136778115586</v>
      </c>
      <c r="L40" s="1">
        <f t="shared" si="3"/>
        <v>2.949852507374639</v>
      </c>
    </row>
    <row r="41" spans="1:12" ht="12.75">
      <c r="A41" t="s">
        <v>22</v>
      </c>
      <c r="B41" t="s">
        <v>21</v>
      </c>
      <c r="C41" t="s">
        <v>18</v>
      </c>
      <c r="D41" t="s">
        <v>17</v>
      </c>
      <c r="E41">
        <f t="shared" si="9"/>
        <v>8</v>
      </c>
      <c r="F41" s="2">
        <v>1000</v>
      </c>
      <c r="G41" s="1">
        <v>237.008</v>
      </c>
      <c r="H41" s="1">
        <v>235.7</v>
      </c>
      <c r="I41" s="1">
        <f t="shared" si="0"/>
        <v>1.3080000000000211</v>
      </c>
      <c r="J41">
        <f>H41-66.256</f>
        <v>169.444</v>
      </c>
      <c r="K41" s="1">
        <f t="shared" si="2"/>
        <v>0.007719364509808676</v>
      </c>
      <c r="L41" s="1">
        <f t="shared" si="3"/>
        <v>0.7660232383808219</v>
      </c>
    </row>
    <row r="42" spans="1:12" ht="12.75">
      <c r="A42" t="s">
        <v>22</v>
      </c>
      <c r="B42" t="s">
        <v>21</v>
      </c>
      <c r="C42" t="s">
        <v>16</v>
      </c>
      <c r="D42" t="s">
        <v>17</v>
      </c>
      <c r="E42">
        <f t="shared" si="9"/>
        <v>9</v>
      </c>
      <c r="F42" s="2">
        <v>1000</v>
      </c>
      <c r="G42" s="1">
        <v>101.279</v>
      </c>
      <c r="H42" s="1">
        <v>99.568</v>
      </c>
      <c r="I42" s="1">
        <f t="shared" si="0"/>
        <v>1.7109999999999985</v>
      </c>
      <c r="J42">
        <f>H42-66.256</f>
        <v>33.312</v>
      </c>
      <c r="K42" s="1">
        <f t="shared" si="2"/>
        <v>0.05136287223823243</v>
      </c>
      <c r="L42" s="1">
        <f t="shared" si="3"/>
        <v>4.885361048453869</v>
      </c>
    </row>
    <row r="43" spans="1:12" ht="12.75">
      <c r="A43" t="s">
        <v>22</v>
      </c>
      <c r="B43" t="s">
        <v>21</v>
      </c>
      <c r="C43" t="s">
        <v>18</v>
      </c>
      <c r="D43" t="s">
        <v>17</v>
      </c>
      <c r="E43">
        <v>10</v>
      </c>
      <c r="F43" s="2">
        <v>1000</v>
      </c>
      <c r="G43" s="1">
        <v>186.99</v>
      </c>
      <c r="H43" s="1">
        <v>183.517</v>
      </c>
      <c r="I43" s="1">
        <f t="shared" si="0"/>
        <v>3.473000000000013</v>
      </c>
      <c r="J43">
        <f>H43-66.256</f>
        <v>117.261</v>
      </c>
      <c r="K43" s="1">
        <f t="shared" si="2"/>
        <v>0.02961769045121578</v>
      </c>
      <c r="L43" s="1">
        <f t="shared" si="3"/>
        <v>2.8765716368214527</v>
      </c>
    </row>
    <row r="46" ht="12.75">
      <c r="B46" t="s">
        <v>23</v>
      </c>
    </row>
    <row r="47" ht="12.75">
      <c r="B47" t="s">
        <v>24</v>
      </c>
    </row>
    <row r="48" ht="12.75">
      <c r="B48" t="s">
        <v>25</v>
      </c>
    </row>
    <row r="49" ht="12.75">
      <c r="B49" t="s">
        <v>26</v>
      </c>
    </row>
    <row r="50" ht="12.75">
      <c r="B50" t="s">
        <v>27</v>
      </c>
    </row>
    <row r="51" ht="12.75">
      <c r="B51" t="s">
        <v>28</v>
      </c>
    </row>
    <row r="52" ht="12.75">
      <c r="B52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1">
      <selection activeCell="F33" sqref="F33"/>
    </sheetView>
  </sheetViews>
  <sheetFormatPr defaultColWidth="11.00390625" defaultRowHeight="12.75"/>
  <cols>
    <col min="1" max="1" width="10.375" style="0" bestFit="1" customWidth="1"/>
    <col min="2" max="2" width="11.00390625" style="0" bestFit="1" customWidth="1"/>
    <col min="3" max="3" width="10.00390625" style="0" bestFit="1" customWidth="1"/>
    <col min="4" max="4" width="15.375" style="1" bestFit="1" customWidth="1"/>
    <col min="6" max="6" width="9.625" style="0" bestFit="1" customWidth="1"/>
    <col min="7" max="7" width="6.625" style="1" bestFit="1" customWidth="1"/>
  </cols>
  <sheetData>
    <row r="3" spans="1:7" ht="12.75">
      <c r="A3" s="3" t="s">
        <v>3</v>
      </c>
      <c r="B3" s="3" t="s">
        <v>44</v>
      </c>
      <c r="C3" s="3" t="s">
        <v>43</v>
      </c>
      <c r="D3" s="4" t="s">
        <v>13</v>
      </c>
      <c r="F3" t="s">
        <v>30</v>
      </c>
      <c r="G3" s="1">
        <f>AVERAGE(D4:D13)</f>
        <v>0.3421590304125054</v>
      </c>
    </row>
    <row r="4" spans="1:7" ht="12.75">
      <c r="A4" t="s">
        <v>45</v>
      </c>
      <c r="B4" s="5" t="s">
        <v>18</v>
      </c>
      <c r="C4" s="5" t="s">
        <v>17</v>
      </c>
      <c r="D4" s="1">
        <v>0.2857702545429458</v>
      </c>
      <c r="F4" t="s">
        <v>31</v>
      </c>
      <c r="G4" s="1">
        <f>AVERAGE(D24:D33)</f>
        <v>0.3283853964948537</v>
      </c>
    </row>
    <row r="5" spans="1:7" ht="12.75">
      <c r="A5" t="s">
        <v>45</v>
      </c>
      <c r="B5" s="5" t="s">
        <v>18</v>
      </c>
      <c r="C5" s="5" t="s">
        <v>17</v>
      </c>
      <c r="D5" s="1">
        <v>0.23883820788271815</v>
      </c>
      <c r="F5" t="s">
        <v>32</v>
      </c>
      <c r="G5" s="1">
        <f>AVERAGE(D14:D23)</f>
        <v>24.676132076860863</v>
      </c>
    </row>
    <row r="6" spans="1:7" ht="12.75">
      <c r="A6" t="s">
        <v>45</v>
      </c>
      <c r="B6" s="5" t="s">
        <v>18</v>
      </c>
      <c r="C6" s="5" t="s">
        <v>17</v>
      </c>
      <c r="D6" s="1">
        <v>0.2337529403659173</v>
      </c>
      <c r="F6" t="s">
        <v>33</v>
      </c>
      <c r="G6" s="1">
        <f>AVERAGE(D34:D43)</f>
        <v>6.222032734472419</v>
      </c>
    </row>
    <row r="7" spans="1:4" ht="12.75">
      <c r="A7" t="s">
        <v>45</v>
      </c>
      <c r="B7" s="5" t="s">
        <v>18</v>
      </c>
      <c r="C7" s="5" t="s">
        <v>17</v>
      </c>
      <c r="D7" s="1">
        <v>0.3198759517978212</v>
      </c>
    </row>
    <row r="8" spans="1:4" ht="12.75">
      <c r="A8" t="s">
        <v>45</v>
      </c>
      <c r="B8" s="5" t="s">
        <v>18</v>
      </c>
      <c r="C8" s="5" t="s">
        <v>17</v>
      </c>
      <c r="D8" s="1">
        <v>0.19760536296704756</v>
      </c>
    </row>
    <row r="9" spans="1:4" ht="12.75">
      <c r="A9" t="s">
        <v>45</v>
      </c>
      <c r="B9" s="5" t="s">
        <v>18</v>
      </c>
      <c r="C9" s="5" t="s">
        <v>20</v>
      </c>
      <c r="D9" s="1">
        <v>0.3343002276780185</v>
      </c>
    </row>
    <row r="10" spans="1:4" ht="12.75">
      <c r="A10" t="s">
        <v>45</v>
      </c>
      <c r="B10" s="5" t="s">
        <v>18</v>
      </c>
      <c r="C10" s="5" t="s">
        <v>20</v>
      </c>
      <c r="D10" s="1">
        <v>0.2851382488479289</v>
      </c>
    </row>
    <row r="11" spans="1:4" ht="12.75">
      <c r="A11" t="s">
        <v>45</v>
      </c>
      <c r="B11" s="5" t="s">
        <v>18</v>
      </c>
      <c r="C11" s="5" t="s">
        <v>20</v>
      </c>
      <c r="D11" s="1">
        <v>0.7609764006120285</v>
      </c>
    </row>
    <row r="12" spans="1:4" ht="12.75">
      <c r="A12" t="s">
        <v>45</v>
      </c>
      <c r="B12" s="5" t="s">
        <v>18</v>
      </c>
      <c r="C12" s="5" t="s">
        <v>20</v>
      </c>
      <c r="D12" s="1">
        <v>0.47347810608757673</v>
      </c>
    </row>
    <row r="13" spans="1:4" ht="12.75">
      <c r="A13" t="s">
        <v>45</v>
      </c>
      <c r="B13" s="5" t="s">
        <v>18</v>
      </c>
      <c r="C13" s="5" t="s">
        <v>20</v>
      </c>
      <c r="D13" s="1">
        <v>0.2918546033430519</v>
      </c>
    </row>
    <row r="14" spans="1:4" ht="12.75">
      <c r="A14" t="s">
        <v>46</v>
      </c>
      <c r="B14" s="5" t="s">
        <v>18</v>
      </c>
      <c r="C14" s="5" t="s">
        <v>20</v>
      </c>
      <c r="D14" s="1">
        <v>34.167017375097664</v>
      </c>
    </row>
    <row r="15" spans="1:4" ht="12.75">
      <c r="A15" t="s">
        <v>46</v>
      </c>
      <c r="B15" s="5" t="s">
        <v>18</v>
      </c>
      <c r="C15" s="5" t="s">
        <v>20</v>
      </c>
      <c r="D15" s="1">
        <v>25.26600541027946</v>
      </c>
    </row>
    <row r="16" spans="1:4" ht="12.75">
      <c r="A16" t="s">
        <v>46</v>
      </c>
      <c r="B16" s="5" t="s">
        <v>18</v>
      </c>
      <c r="C16" s="5" t="s">
        <v>20</v>
      </c>
      <c r="D16" s="1">
        <v>53.84899618179578</v>
      </c>
    </row>
    <row r="17" spans="1:4" ht="12.75">
      <c r="A17" t="s">
        <v>46</v>
      </c>
      <c r="B17" s="5" t="s">
        <v>18</v>
      </c>
      <c r="C17" s="5" t="s">
        <v>20</v>
      </c>
      <c r="D17" s="1">
        <v>44.66656608328309</v>
      </c>
    </row>
    <row r="18" spans="1:4" ht="12.75">
      <c r="A18" t="s">
        <v>46</v>
      </c>
      <c r="B18" s="5" t="s">
        <v>18</v>
      </c>
      <c r="C18" s="5" t="s">
        <v>20</v>
      </c>
      <c r="D18" s="1">
        <v>62.79950964003127</v>
      </c>
    </row>
    <row r="19" spans="1:4" ht="12.75">
      <c r="A19" t="s">
        <v>46</v>
      </c>
      <c r="B19" s="5" t="s">
        <v>18</v>
      </c>
      <c r="C19" s="5" t="s">
        <v>17</v>
      </c>
      <c r="D19" s="1">
        <v>0.7927168121342791</v>
      </c>
    </row>
    <row r="20" spans="1:4" ht="12.75">
      <c r="A20" t="s">
        <v>46</v>
      </c>
      <c r="B20" s="5" t="s">
        <v>18</v>
      </c>
      <c r="C20" s="5" t="s">
        <v>17</v>
      </c>
      <c r="D20" s="1">
        <v>11.782160935590854</v>
      </c>
    </row>
    <row r="21" spans="1:4" ht="12.75">
      <c r="A21" t="s">
        <v>46</v>
      </c>
      <c r="B21" s="5" t="s">
        <v>18</v>
      </c>
      <c r="C21" s="5" t="s">
        <v>17</v>
      </c>
      <c r="D21" s="1">
        <v>9.795753455193946</v>
      </c>
    </row>
    <row r="22" spans="1:4" ht="12.75">
      <c r="A22" t="s">
        <v>46</v>
      </c>
      <c r="B22" s="5" t="s">
        <v>18</v>
      </c>
      <c r="C22" s="5" t="s">
        <v>17</v>
      </c>
      <c r="D22" s="1">
        <v>0.7660232383808219</v>
      </c>
    </row>
    <row r="23" spans="1:4" ht="12.75">
      <c r="A23" t="s">
        <v>46</v>
      </c>
      <c r="B23" s="5" t="s">
        <v>18</v>
      </c>
      <c r="C23" s="5" t="s">
        <v>17</v>
      </c>
      <c r="D23" s="1">
        <v>2.8765716368214527</v>
      </c>
    </row>
    <row r="24" spans="1:4" ht="12.75">
      <c r="A24" t="s">
        <v>45</v>
      </c>
      <c r="B24" s="5" t="s">
        <v>16</v>
      </c>
      <c r="C24" s="5" t="s">
        <v>17</v>
      </c>
      <c r="D24" s="1">
        <v>0.2672522138595586</v>
      </c>
    </row>
    <row r="25" spans="1:4" ht="12.75">
      <c r="A25" t="s">
        <v>45</v>
      </c>
      <c r="B25" s="5" t="s">
        <v>16</v>
      </c>
      <c r="C25" s="5" t="s">
        <v>17</v>
      </c>
      <c r="D25" s="1">
        <v>0.2758053394946093</v>
      </c>
    </row>
    <row r="26" spans="1:4" ht="12.75">
      <c r="A26" t="s">
        <v>45</v>
      </c>
      <c r="B26" s="5" t="s">
        <v>16</v>
      </c>
      <c r="C26" s="5" t="s">
        <v>17</v>
      </c>
      <c r="D26" s="1">
        <v>0.27378817619740403</v>
      </c>
    </row>
    <row r="27" spans="1:4" ht="12.75">
      <c r="A27" t="s">
        <v>45</v>
      </c>
      <c r="B27" s="5" t="s">
        <v>16</v>
      </c>
      <c r="C27" s="5" t="s">
        <v>17</v>
      </c>
      <c r="D27" s="1">
        <v>0.2729826845289896</v>
      </c>
    </row>
    <row r="28" spans="1:4" ht="12.75">
      <c r="A28" t="s">
        <v>45</v>
      </c>
      <c r="B28" s="5" t="s">
        <v>16</v>
      </c>
      <c r="C28" s="5" t="s">
        <v>17</v>
      </c>
      <c r="D28" s="1">
        <v>0.27535266550895277</v>
      </c>
    </row>
    <row r="29" spans="1:4" ht="12.75">
      <c r="A29" t="s">
        <v>45</v>
      </c>
      <c r="B29" s="5" t="s">
        <v>16</v>
      </c>
      <c r="C29" s="5" t="s">
        <v>20</v>
      </c>
      <c r="D29" s="1">
        <v>0.26254692212555</v>
      </c>
    </row>
    <row r="30" spans="1:4" ht="12.75">
      <c r="A30" t="s">
        <v>45</v>
      </c>
      <c r="B30" s="5" t="s">
        <v>16</v>
      </c>
      <c r="C30" s="5" t="s">
        <v>20</v>
      </c>
      <c r="D30" s="1">
        <v>0.3664808228395737</v>
      </c>
    </row>
    <row r="31" spans="1:4" ht="12.75">
      <c r="A31" t="s">
        <v>45</v>
      </c>
      <c r="B31" s="5" t="s">
        <v>16</v>
      </c>
      <c r="C31" s="5" t="s">
        <v>20</v>
      </c>
      <c r="D31" s="1">
        <v>0.5822290880667818</v>
      </c>
    </row>
    <row r="32" spans="1:4" ht="12.75">
      <c r="A32" t="s">
        <v>45</v>
      </c>
      <c r="B32" s="5" t="s">
        <v>16</v>
      </c>
      <c r="C32" s="5" t="s">
        <v>20</v>
      </c>
      <c r="D32" s="1">
        <v>0.4191324748586388</v>
      </c>
    </row>
    <row r="33" spans="1:4" ht="12.75">
      <c r="A33" t="s">
        <v>45</v>
      </c>
      <c r="B33" s="5" t="s">
        <v>16</v>
      </c>
      <c r="C33" s="5" t="s">
        <v>20</v>
      </c>
      <c r="D33" s="1">
        <v>0.2882835774684788</v>
      </c>
    </row>
    <row r="34" spans="1:4" ht="12.75">
      <c r="A34" t="s">
        <v>46</v>
      </c>
      <c r="B34" s="5" t="s">
        <v>16</v>
      </c>
      <c r="C34" s="5" t="s">
        <v>20</v>
      </c>
      <c r="D34" s="1">
        <v>7.704553032666111</v>
      </c>
    </row>
    <row r="35" spans="1:4" ht="12.75">
      <c r="A35" t="s">
        <v>46</v>
      </c>
      <c r="B35" s="5" t="s">
        <v>16</v>
      </c>
      <c r="C35" s="5" t="s">
        <v>20</v>
      </c>
      <c r="D35" s="1">
        <v>6.617893318845216</v>
      </c>
    </row>
    <row r="36" spans="1:4" ht="12.75">
      <c r="A36" t="s">
        <v>46</v>
      </c>
      <c r="B36" s="5" t="s">
        <v>16</v>
      </c>
      <c r="C36" s="5" t="s">
        <v>20</v>
      </c>
      <c r="D36" s="1">
        <v>9.010750625336641</v>
      </c>
    </row>
    <row r="37" spans="1:4" ht="12.75">
      <c r="A37" t="s">
        <v>46</v>
      </c>
      <c r="B37" s="5" t="s">
        <v>16</v>
      </c>
      <c r="C37" s="5" t="s">
        <v>20</v>
      </c>
      <c r="D37" s="1">
        <v>7.976223389549357</v>
      </c>
    </row>
    <row r="38" spans="1:4" ht="12.75">
      <c r="A38" t="s">
        <v>46</v>
      </c>
      <c r="B38" s="5" t="s">
        <v>16</v>
      </c>
      <c r="C38" s="5" t="s">
        <v>20</v>
      </c>
      <c r="D38" s="1">
        <v>8.665323104927825</v>
      </c>
    </row>
    <row r="39" spans="1:4" ht="12.75">
      <c r="A39" t="s">
        <v>46</v>
      </c>
      <c r="B39" s="5" t="s">
        <v>16</v>
      </c>
      <c r="C39" s="5" t="s">
        <v>17</v>
      </c>
      <c r="D39" s="1">
        <v>4.656129504055318</v>
      </c>
    </row>
    <row r="40" spans="1:4" ht="12.75">
      <c r="A40" t="s">
        <v>46</v>
      </c>
      <c r="B40" s="5" t="s">
        <v>16</v>
      </c>
      <c r="C40" s="5" t="s">
        <v>17</v>
      </c>
      <c r="D40" s="1">
        <v>4.007096537379139</v>
      </c>
    </row>
    <row r="41" spans="1:4" ht="12.75">
      <c r="A41" t="s">
        <v>46</v>
      </c>
      <c r="B41" s="5" t="s">
        <v>16</v>
      </c>
      <c r="C41" s="5" t="s">
        <v>17</v>
      </c>
      <c r="D41" s="1">
        <v>5.747144276136086</v>
      </c>
    </row>
    <row r="42" spans="1:4" ht="12.75">
      <c r="A42" t="s">
        <v>46</v>
      </c>
      <c r="B42" s="5" t="s">
        <v>16</v>
      </c>
      <c r="C42" s="5" t="s">
        <v>17</v>
      </c>
      <c r="D42" s="1">
        <v>2.949852507374639</v>
      </c>
    </row>
    <row r="43" spans="1:4" ht="12.75">
      <c r="A43" t="s">
        <v>46</v>
      </c>
      <c r="B43" s="5" t="s">
        <v>16</v>
      </c>
      <c r="C43" s="5" t="s">
        <v>17</v>
      </c>
      <c r="D43" s="1">
        <v>4.885361048453869</v>
      </c>
    </row>
    <row r="46" ht="12.75">
      <c r="A46" t="s">
        <v>23</v>
      </c>
    </row>
    <row r="47" ht="12.75">
      <c r="A47" t="s">
        <v>26</v>
      </c>
    </row>
    <row r="48" ht="12.75">
      <c r="A48" t="s">
        <v>27</v>
      </c>
    </row>
    <row r="49" ht="12.75">
      <c r="A49" t="s">
        <v>28</v>
      </c>
    </row>
    <row r="50" ht="12.75">
      <c r="A50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40" sqref="C40"/>
    </sheetView>
  </sheetViews>
  <sheetFormatPr defaultColWidth="11.00390625" defaultRowHeight="12.75"/>
  <cols>
    <col min="1" max="1" width="16.625" style="0" bestFit="1" customWidth="1"/>
    <col min="2" max="2" width="12.125" style="0" bestFit="1" customWidth="1"/>
  </cols>
  <sheetData>
    <row r="1" spans="1:2" ht="12.75">
      <c r="A1" t="s">
        <v>3</v>
      </c>
      <c r="B1" t="s">
        <v>34</v>
      </c>
    </row>
    <row r="2" spans="1:2" ht="12.75">
      <c r="A2" t="s">
        <v>35</v>
      </c>
      <c r="B2" s="1">
        <v>0.2641023797145964</v>
      </c>
    </row>
    <row r="3" spans="1:2" ht="12.75">
      <c r="A3" t="s">
        <v>36</v>
      </c>
      <c r="B3" s="1">
        <v>0.40644204719276267</v>
      </c>
    </row>
    <row r="4" spans="1:2" ht="12.75">
      <c r="A4" t="s">
        <v>37</v>
      </c>
      <c r="B4" s="1">
        <v>4.8258809951520405</v>
      </c>
    </row>
    <row r="5" spans="1:2" ht="12.75">
      <c r="A5" t="s">
        <v>38</v>
      </c>
      <c r="B5" s="1">
        <v>26.072283816181244</v>
      </c>
    </row>
    <row r="6" ht="12.75">
      <c r="B6" s="1"/>
    </row>
    <row r="7" spans="1:2" ht="12.75">
      <c r="A7" t="s">
        <v>39</v>
      </c>
      <c r="B7" s="1">
        <v>0.3421590304125054</v>
      </c>
    </row>
    <row r="8" spans="1:2" ht="12.75">
      <c r="A8" t="s">
        <v>40</v>
      </c>
      <c r="B8" s="1">
        <v>0.3283853964948537</v>
      </c>
    </row>
    <row r="9" spans="1:2" ht="12.75">
      <c r="A9" t="s">
        <v>41</v>
      </c>
      <c r="B9" s="1">
        <v>24.676132076860863</v>
      </c>
    </row>
    <row r="10" spans="1:2" ht="12.75">
      <c r="A10" t="s">
        <v>42</v>
      </c>
      <c r="B10" s="1">
        <v>6.222032734472419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Howard Drossman</cp:lastModifiedBy>
  <cp:category/>
  <cp:version/>
  <cp:contentType/>
  <cp:contentStatus/>
</cp:coreProperties>
</file>